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Titles" localSheetId="0">'f6a'!$2:$9</definedName>
  </definedNames>
  <calcPr fullCalcOnLoad="1"/>
</workbook>
</file>

<file path=xl/sharedStrings.xml><?xml version="1.0" encoding="utf-8"?>
<sst xmlns="http://schemas.openxmlformats.org/spreadsheetml/2006/main" count="295" uniqueCount="152">
  <si>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</si>
  <si>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</si>
  <si>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</si>
  <si>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</si>
  <si>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</si>
  <si>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</si>
  <si>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</si>
  <si>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</si>
  <si>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</si>
  <si>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</si>
  <si>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</si>
  <si>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</si>
  <si>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</si>
  <si>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</si>
  <si>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</si>
  <si>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</si>
  <si>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</si>
  <si>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</si>
  <si>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</si>
  <si>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</si>
  <si>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</si>
  <si>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</si>
  <si>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</si>
  <si>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</si>
  <si>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</si>
  <si>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</si>
  <si>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</si>
  <si>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</si>
  <si>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</si>
  <si>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</si>
  <si>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</si>
  <si>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</si>
  <si>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</si>
  <si>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</si>
  <si>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</si>
  <si>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</si>
  <si>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</si>
  <si>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</si>
  <si>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</si>
  <si>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</si>
  <si>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</si>
  <si>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</si>
  <si>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</si>
  <si>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</si>
  <si>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</si>
  <si>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</si>
  <si>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</si>
  <si>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</si>
  <si>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</si>
  <si>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</si>
  <si>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</si>
  <si>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</si>
  <si>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</si>
  <si>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</si>
  <si>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</si>
  <si>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</si>
  <si>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</si>
  <si>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</si>
  <si>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</si>
  <si>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</si>
  <si>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</si>
  <si>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</si>
  <si>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</si>
  <si>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</si>
  <si>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</si>
  <si>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</si>
  <si>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</si>
  <si>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</si>
  <si>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</si>
  <si>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</si>
  <si>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</si>
  <si>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</si>
  <si>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</si>
  <si>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</si>
  <si>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PODER JUDICIAL DEL ESTADO DE HIDALGO (a)</t>
  </si>
  <si>
    <t>Del 1 de Enero al 30 de Septiembre de 2018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</si>
  <si>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</si>
  <si>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</si>
  <si>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</si>
  <si>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</si>
  <si>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</si>
  <si>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</si>
  <si>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</si>
  <si>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</si>
  <si>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</si>
  <si>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</si>
  <si>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</si>
  <si>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</si>
  <si>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</si>
  <si>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</si>
  <si>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</si>
  <si>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</si>
  <si>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</si>
  <si>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</si>
  <si>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</si>
  <si>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</si>
  <si>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</si>
  <si>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</si>
  <si>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</si>
  <si>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</si>
  <si>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</si>
  <si>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</si>
  <si>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</si>
  <si>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</si>
  <si>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</si>
  <si>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</si>
  <si>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</si>
  <si>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</si>
  <si>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</si>
  <si>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</si>
  <si>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</si>
  <si>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</si>
  <si>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</si>
  <si>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</si>
  <si>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</si>
  <si>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</si>
  <si>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</si>
  <si>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</si>
  <si>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</si>
  <si>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</si>
  <si>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31 de Marzo de 2018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</si>
  <si>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</si>
  <si>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</si>
  <si>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</si>
  <si>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</si>
  <si>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</si>
  <si>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</si>
  <si>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</si>
  <si>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</si>
  <si>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</si>
  <si>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</si>
  <si>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</si>
  <si>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</si>
  <si>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</si>
  <si>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</si>
  <si>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I. Gasto No Etiquetado</t>
  </si>
  <si>
    <t>A. Servicios Personales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</si>
  <si>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</si>
  <si>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</si>
  <si>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</si>
  <si>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</si>
  <si>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>F. Inversión Pública</t>
  </si>
  <si>
    <t xml:space="preserve">G. Inversiones Financieras y Otras Provisiones </t>
  </si>
  <si>
    <t>g5) Inversiones en Fideicomisos, Mandatos y Otros Análogos Fideicomiso de Desastres Naturales (Informativo)</t>
  </si>
  <si>
    <t>H. Participaciones y Aportaciones</t>
  </si>
  <si>
    <t xml:space="preserve">I. Deuda Pública 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</si>
  <si>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</si>
  <si>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</si>
  <si>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</si>
  <si>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</si>
  <si>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</si>
  <si>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TTRIBUNAL SUPERIOR DE JUSTICIA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</si>
</sst>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 inden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2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right" vertical="center" wrapText="1"/>
    </xf>
    <xf numFmtId="0" fontId="39" fillId="0" borderId="15" xfId="0" applyFont="1" applyBorder="1" applyAlignment="1">
      <alignment horizontal="justify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/>
    </xf>
    <xf numFmtId="164" fontId="38" fillId="0" borderId="12" xfId="0" applyNumberFormat="1" applyFont="1" applyBorder="1" applyAlignment="1">
      <alignment vertical="center"/>
    </xf>
    <xf numFmtId="0" fontId="39" fillId="0" borderId="11" xfId="0" applyFont="1" applyBorder="1" applyAlignment="1">
      <alignment horizontal="left" vertical="center" indent="2"/>
    </xf>
    <xf numFmtId="164" fontId="39" fillId="0" borderId="12" xfId="0" applyNumberFormat="1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 indent="2"/>
    </xf>
    <xf numFmtId="0" fontId="39" fillId="0" borderId="17" xfId="0" applyFont="1" applyBorder="1" applyAlignment="1">
      <alignment horizontal="left" vertical="center" indent="2"/>
    </xf>
    <xf numFmtId="164" fontId="39" fillId="0" borderId="18" xfId="0" applyNumberFormat="1" applyFont="1" applyBorder="1" applyAlignment="1">
      <alignment vertical="center"/>
    </xf>
    <xf numFmtId="0" fontId="39" fillId="0" borderId="15" xfId="0" applyFont="1" applyBorder="1" applyAlignment="1">
      <alignment horizontal="left" vertical="center"/>
    </xf>
    <xf numFmtId="164" fontId="39" fillId="0" borderId="10" xfId="0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0" xfId="0" applyFont="1" applyFill="1" applyAlignment="1">
      <alignment/>
    </xf>
    <xf numFmtId="0" fontId="39" fillId="0" borderId="13" xfId="0" applyFont="1" applyFill="1" applyBorder="1" applyAlignment="1">
      <alignment horizontal="lef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164" fontId="38" fillId="0" borderId="12" xfId="0" applyNumberFormat="1" applyFont="1" applyFill="1" applyBorder="1" applyAlignment="1">
      <alignment horizontal="right" vertical="center" wrapText="1"/>
    </xf>
    <xf numFmtId="164" fontId="39" fillId="0" borderId="12" xfId="0" applyNumberFormat="1" applyFont="1" applyFill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40" fillId="0" borderId="20" xfId="0" applyFont="1" applyBorder="1" applyAlignment="1" applyProtection="1">
      <alignment horizontal="left" vertical="center" indent="1"/>
      <protection/>
    </xf>
    <xf numFmtId="0" fontId="40" fillId="0" borderId="26" xfId="0" applyFont="1" applyBorder="1" applyAlignment="1" applyProtection="1">
      <alignment horizontal="left" vertical="center" indent="1"/>
      <protection/>
    </xf>
    <xf numFmtId="4" fontId="40" fillId="0" borderId="26" xfId="49" applyNumberFormat="1" applyFont="1" applyBorder="1" applyAlignment="1" applyProtection="1">
      <alignment horizontal="right" vertical="center"/>
      <protection/>
    </xf>
    <xf numFmtId="0" fontId="40" fillId="0" borderId="13" xfId="0" applyFont="1" applyBorder="1" applyAlignment="1" applyProtection="1">
      <alignment horizontal="left" vertical="center"/>
      <protection/>
    </xf>
    <xf numFmtId="0" fontId="40" fillId="0" borderId="12" xfId="0" applyFont="1" applyBorder="1" applyAlignment="1" applyProtection="1">
      <alignment horizontal="left" vertical="center"/>
      <protection/>
    </xf>
    <xf numFmtId="4" fontId="40" fillId="0" borderId="12" xfId="0" applyNumberFormat="1" applyFont="1" applyBorder="1" applyAlignment="1" applyProtection="1">
      <alignment horizontal="right" vertical="center"/>
      <protection/>
    </xf>
    <xf numFmtId="0" fontId="40" fillId="0" borderId="13" xfId="0" applyFont="1" applyBorder="1" applyAlignment="1" applyProtection="1">
      <alignment horizontal="left" vertical="center" indent="1"/>
      <protection/>
    </xf>
    <xf numFmtId="0" fontId="40" fillId="0" borderId="12" xfId="0" applyFont="1" applyBorder="1" applyAlignment="1" applyProtection="1">
      <alignment horizontal="left" vertical="center" indent="1"/>
      <protection/>
    </xf>
    <xf numFmtId="4" fontId="40" fillId="0" borderId="12" xfId="49" applyNumberFormat="1" applyFont="1" applyBorder="1" applyAlignment="1" applyProtection="1">
      <alignment horizontal="right" vertical="center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4" fontId="21" fillId="0" borderId="30" xfId="48" applyNumberFormat="1" applyFont="1" applyFill="1" applyBorder="1" applyAlignment="1" applyProtection="1">
      <alignment horizontal="right"/>
      <protection locked="0"/>
    </xf>
    <xf numFmtId="4" fontId="41" fillId="0" borderId="12" xfId="0" applyNumberFormat="1" applyFont="1" applyBorder="1" applyAlignment="1" applyProtection="1">
      <alignment horizontal="right" vertical="center"/>
      <protection/>
    </xf>
    <xf numFmtId="4" fontId="41" fillId="0" borderId="12" xfId="0" applyNumberFormat="1" applyFont="1" applyFill="1" applyBorder="1" applyAlignment="1" applyProtection="1">
      <alignment horizontal="right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  <protection locked="0"/>
    </xf>
    <xf numFmtId="4" fontId="41" fillId="0" borderId="11" xfId="0" applyNumberFormat="1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0" fontId="41" fillId="0" borderId="12" xfId="0" applyFont="1" applyFill="1" applyBorder="1" applyAlignment="1" applyProtection="1">
      <alignment horizontal="left" vertical="center"/>
      <protection/>
    </xf>
    <xf numFmtId="0" fontId="41" fillId="0" borderId="19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4" fontId="41" fillId="0" borderId="10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51" sqref="E151"/>
    </sheetView>
  </sheetViews>
  <sheetFormatPr defaultColWidth="11.00390625" defaultRowHeight="15"/>
  <cols>
    <col min="1" max="1" width="4.00390625" style="3" customWidth="1"/>
    <col min="2" max="2" width="11.00390625" style="3" customWidth="1"/>
    <col min="3" max="3" width="46.00390625" style="3" customWidth="1"/>
    <col min="4" max="4" width="16.00390625" style="3" customWidth="1"/>
    <col min="5" max="5" width="19.140625" style="3" customWidth="1"/>
    <col min="6" max="6" width="13.57421875" style="3" customWidth="1"/>
    <col min="7" max="7" width="13.140625" style="3" customWidth="1"/>
    <col min="8" max="8" width="14.7109375" style="3" customWidth="1"/>
    <col min="9" max="9" width="15.28125" style="3" bestFit="1" customWidth="1"/>
    <col min="10" max="16384" width="11.00390625" style="3" customWidth="1"/>
  </cols>
  <sheetData>
    <row r="1" ht="13.5" thickBot="1"/>
    <row r="2" spans="2:9" ht="12.75">
      <c r="B2" s="41" t="s">
        <v>74</v>
      </c>
      <c r="C2" s="42"/>
      <c r="D2" s="42"/>
      <c r="E2" s="42"/>
      <c r="F2" s="42"/>
      <c r="G2" s="42"/>
      <c r="H2" s="42"/>
      <c r="I2" s="43"/>
    </row>
    <row r="3" spans="2:9" ht="12.75">
      <c r="B3" s="44" t="s">
        <v>0</v>
      </c>
      <c r="C3" s="45"/>
      <c r="D3" s="45"/>
      <c r="E3" s="45"/>
      <c r="F3" s="45"/>
      <c r="G3" s="45"/>
      <c r="H3" s="45"/>
      <c r="I3" s="46"/>
    </row>
    <row r="4" spans="2:9" ht="12.75">
      <c r="B4" s="44" t="s">
        <v>1</v>
      </c>
      <c r="C4" s="45"/>
      <c r="D4" s="45"/>
      <c r="E4" s="45"/>
      <c r="F4" s="45"/>
      <c r="G4" s="45"/>
      <c r="H4" s="45"/>
      <c r="I4" s="46"/>
    </row>
    <row r="5" spans="2:9" ht="12.75">
      <c r="B5" s="44" t="s">
        <v>75</v>
      </c>
      <c r="C5" s="45"/>
      <c r="D5" s="45"/>
      <c r="E5" s="45"/>
      <c r="F5" s="45"/>
      <c r="G5" s="45"/>
      <c r="H5" s="45"/>
      <c r="I5" s="46"/>
    </row>
    <row r="6" spans="2:9" ht="13.5" thickBot="1">
      <c r="B6" s="47" t="s">
        <v>2</v>
      </c>
      <c r="C6" s="48"/>
      <c r="D6" s="48"/>
      <c r="E6" s="48"/>
      <c r="F6" s="48"/>
      <c r="G6" s="48"/>
      <c r="H6" s="48"/>
      <c r="I6" s="49"/>
    </row>
    <row r="7" spans="2:9" ht="15.75" customHeight="1">
      <c r="B7" s="41" t="s">
        <v>3</v>
      </c>
      <c r="C7" s="50"/>
      <c r="D7" s="41" t="s">
        <v>4</v>
      </c>
      <c r="E7" s="42"/>
      <c r="F7" s="42"/>
      <c r="G7" s="42"/>
      <c r="H7" s="50"/>
      <c r="I7" s="53" t="s">
        <v>5</v>
      </c>
    </row>
    <row r="8" spans="2:9" ht="15" customHeight="1" thickBot="1">
      <c r="B8" s="44"/>
      <c r="C8" s="52"/>
      <c r="D8" s="47"/>
      <c r="E8" s="48"/>
      <c r="F8" s="48"/>
      <c r="G8" s="48"/>
      <c r="H8" s="51"/>
      <c r="I8" s="54"/>
    </row>
    <row r="9" spans="2:9" ht="26.25" thickBot="1">
      <c r="B9" s="47"/>
      <c r="C9" s="5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55"/>
    </row>
    <row r="10" spans="2:9" ht="12.75">
      <c r="B10" s="71" t="s">
        <v>135</v>
      </c>
      <c r="C10" s="72"/>
      <c r="D10" s="73">
        <f aca="true" t="shared" si="0" ref="D10:I10">SUM(D12,D20,D30,D40,D50,D60,D64,D72,D76)</f>
        <v>467734439.21</v>
      </c>
      <c r="E10" s="73">
        <f t="shared" si="0"/>
        <v>92799188.16</v>
      </c>
      <c r="F10" s="73">
        <f t="shared" si="0"/>
        <v>560533627.37</v>
      </c>
      <c r="G10" s="73">
        <f t="shared" si="0"/>
        <v>474706908.52</v>
      </c>
      <c r="H10" s="73">
        <f t="shared" si="0"/>
        <v>440788956.67</v>
      </c>
      <c r="I10" s="73">
        <f t="shared" si="0"/>
        <v>85826718.85</v>
      </c>
    </row>
    <row r="11" spans="2:9" ht="12.75">
      <c r="B11" s="74"/>
      <c r="C11" s="75"/>
      <c r="D11" s="76"/>
      <c r="E11" s="76"/>
      <c r="F11" s="76"/>
      <c r="G11" s="76"/>
      <c r="H11" s="76"/>
      <c r="I11" s="76"/>
    </row>
    <row r="12" spans="2:9" ht="12.75">
      <c r="B12" s="77" t="s">
        <v>136</v>
      </c>
      <c r="C12" s="78"/>
      <c r="D12" s="79">
        <f aca="true" t="shared" si="1" ref="D12:I12">SUM(D13:D19)</f>
        <v>356906558</v>
      </c>
      <c r="E12" s="79">
        <f t="shared" si="1"/>
        <v>35003878.67</v>
      </c>
      <c r="F12" s="79">
        <f t="shared" si="1"/>
        <v>391910436.66999996</v>
      </c>
      <c r="G12" s="79">
        <f t="shared" si="1"/>
        <v>312421999.72999996</v>
      </c>
      <c r="H12" s="79">
        <f t="shared" si="1"/>
        <v>311417964.68</v>
      </c>
      <c r="I12" s="79">
        <f t="shared" si="1"/>
        <v>79488436.94</v>
      </c>
    </row>
    <row r="13" spans="2:9" ht="12.75">
      <c r="B13" s="80"/>
      <c r="C13" s="81" t="s">
        <v>11</v>
      </c>
      <c r="D13" s="82">
        <v>60433824</v>
      </c>
      <c r="E13" s="82">
        <v>3909259.51</v>
      </c>
      <c r="F13" s="83">
        <f>SUM(D13:E13)</f>
        <v>64343083.51</v>
      </c>
      <c r="G13" s="82">
        <v>48370635.18</v>
      </c>
      <c r="H13" s="82">
        <v>48370635.18</v>
      </c>
      <c r="I13" s="83">
        <f>IF(D13&gt;=0,IF(OR(C13="",G13="",H13=""),"",IF(OR(F13&lt;G13,H13&gt;G13),"Error",F13-G13)),0)</f>
        <v>15972448.329999998</v>
      </c>
    </row>
    <row r="14" spans="2:9" ht="12.75">
      <c r="B14" s="80"/>
      <c r="C14" s="81" t="s">
        <v>12</v>
      </c>
      <c r="D14" s="82">
        <v>31888800</v>
      </c>
      <c r="E14" s="82">
        <v>1106286.25</v>
      </c>
      <c r="F14" s="83">
        <f aca="true" t="shared" si="2" ref="F14:F19">SUM(D14:E14)</f>
        <v>32995086.25</v>
      </c>
      <c r="G14" s="82">
        <v>27427443.63</v>
      </c>
      <c r="H14" s="82">
        <v>27427443.63</v>
      </c>
      <c r="I14" s="83">
        <f aca="true" t="shared" si="3" ref="I14:I78">IF(D14&gt;=0,IF(OR(C14="",G14="",H14=""),"",IF(OR(F14&lt;G14,H14&gt;G14),"Error",F14-G14)),0)</f>
        <v>5567642.620000001</v>
      </c>
    </row>
    <row r="15" spans="2:9" ht="12.75">
      <c r="B15" s="80"/>
      <c r="C15" s="81" t="s">
        <v>13</v>
      </c>
      <c r="D15" s="82">
        <v>200696358</v>
      </c>
      <c r="E15" s="82">
        <v>21163576.87</v>
      </c>
      <c r="F15" s="83">
        <f t="shared" si="2"/>
        <v>221859934.87</v>
      </c>
      <c r="G15" s="82">
        <v>201798132.37</v>
      </c>
      <c r="H15" s="82">
        <v>201798132.37</v>
      </c>
      <c r="I15" s="83">
        <f t="shared" si="3"/>
        <v>20061802.5</v>
      </c>
    </row>
    <row r="16" spans="2:9" ht="12.75">
      <c r="B16" s="80"/>
      <c r="C16" s="81" t="s">
        <v>14</v>
      </c>
      <c r="D16" s="82">
        <v>16402596</v>
      </c>
      <c r="E16" s="82">
        <v>2941937.88</v>
      </c>
      <c r="F16" s="83">
        <f t="shared" si="2"/>
        <v>19344533.88</v>
      </c>
      <c r="G16" s="82">
        <v>10475116.9</v>
      </c>
      <c r="H16" s="82">
        <v>9471081.85</v>
      </c>
      <c r="I16" s="83">
        <f t="shared" si="3"/>
        <v>8869416.979999999</v>
      </c>
    </row>
    <row r="17" spans="2:9" ht="12.75">
      <c r="B17" s="80"/>
      <c r="C17" s="81" t="s">
        <v>15</v>
      </c>
      <c r="D17" s="82">
        <v>47484980</v>
      </c>
      <c r="E17" s="82">
        <v>-219342.34</v>
      </c>
      <c r="F17" s="83">
        <f t="shared" si="2"/>
        <v>47265637.66</v>
      </c>
      <c r="G17" s="82">
        <v>18248511.15</v>
      </c>
      <c r="H17" s="82">
        <v>18248511.15</v>
      </c>
      <c r="I17" s="83">
        <f t="shared" si="3"/>
        <v>29017126.509999998</v>
      </c>
    </row>
    <row r="18" spans="2:9" ht="12.75">
      <c r="B18" s="80"/>
      <c r="C18" s="81" t="s">
        <v>16</v>
      </c>
      <c r="D18" s="82">
        <v>0</v>
      </c>
      <c r="E18" s="82">
        <v>0</v>
      </c>
      <c r="F18" s="83">
        <f t="shared" si="2"/>
        <v>0</v>
      </c>
      <c r="G18" s="82">
        <v>0</v>
      </c>
      <c r="H18" s="82">
        <v>0</v>
      </c>
      <c r="I18" s="83">
        <f t="shared" si="3"/>
        <v>0</v>
      </c>
    </row>
    <row r="19" spans="2:9" ht="12.75">
      <c r="B19" s="80"/>
      <c r="C19" s="81" t="s">
        <v>17</v>
      </c>
      <c r="D19" s="82">
        <v>0</v>
      </c>
      <c r="E19" s="82">
        <v>6102160.5</v>
      </c>
      <c r="F19" s="83">
        <f t="shared" si="2"/>
        <v>6102160.5</v>
      </c>
      <c r="G19" s="82">
        <v>6102160.5</v>
      </c>
      <c r="H19" s="82">
        <v>6102160.5</v>
      </c>
      <c r="I19" s="83">
        <f t="shared" si="3"/>
        <v>0</v>
      </c>
    </row>
    <row r="20" spans="2:9" ht="12.75">
      <c r="B20" s="77" t="s">
        <v>137</v>
      </c>
      <c r="C20" s="78"/>
      <c r="D20" s="79">
        <f aca="true" t="shared" si="4" ref="D20:I20">SUM(D21:D29)</f>
        <v>10002669.21</v>
      </c>
      <c r="E20" s="79">
        <f t="shared" si="4"/>
        <v>9536798.21</v>
      </c>
      <c r="F20" s="79">
        <f t="shared" si="4"/>
        <v>19539467.42</v>
      </c>
      <c r="G20" s="79">
        <f t="shared" si="4"/>
        <v>19483581.21</v>
      </c>
      <c r="H20" s="79">
        <f t="shared" si="4"/>
        <v>19483581.21</v>
      </c>
      <c r="I20" s="79">
        <f t="shared" si="4"/>
        <v>55886.21000000063</v>
      </c>
    </row>
    <row r="21" spans="2:9" ht="12.75">
      <c r="B21" s="80"/>
      <c r="C21" s="81" t="s">
        <v>18</v>
      </c>
      <c r="D21" s="84">
        <v>7180781</v>
      </c>
      <c r="E21" s="84">
        <v>4577712</v>
      </c>
      <c r="F21" s="83">
        <f>SUM(D21:E21)</f>
        <v>11758493</v>
      </c>
      <c r="G21" s="84">
        <v>11731052.7</v>
      </c>
      <c r="H21" s="84">
        <v>11731052.7</v>
      </c>
      <c r="I21" s="83">
        <f t="shared" si="3"/>
        <v>27440.300000000745</v>
      </c>
    </row>
    <row r="22" spans="2:9" ht="12.75">
      <c r="B22" s="80"/>
      <c r="C22" s="81" t="s">
        <v>19</v>
      </c>
      <c r="D22" s="84">
        <v>327753</v>
      </c>
      <c r="E22" s="84">
        <v>-21075.33</v>
      </c>
      <c r="F22" s="83">
        <f aca="true" t="shared" si="5" ref="F22:F29">SUM(D22:E22)</f>
        <v>306677.67</v>
      </c>
      <c r="G22" s="84">
        <v>283251.7</v>
      </c>
      <c r="H22" s="84">
        <v>283251.7</v>
      </c>
      <c r="I22" s="83">
        <f t="shared" si="3"/>
        <v>23425.969999999972</v>
      </c>
    </row>
    <row r="23" spans="2:9" ht="12.75">
      <c r="B23" s="80"/>
      <c r="C23" s="81" t="s">
        <v>20</v>
      </c>
      <c r="D23" s="84">
        <v>0</v>
      </c>
      <c r="E23" s="84">
        <v>0</v>
      </c>
      <c r="F23" s="83">
        <f t="shared" si="5"/>
        <v>0</v>
      </c>
      <c r="G23" s="84">
        <v>0</v>
      </c>
      <c r="H23" s="84">
        <v>0</v>
      </c>
      <c r="I23" s="83">
        <f t="shared" si="3"/>
        <v>0</v>
      </c>
    </row>
    <row r="24" spans="2:9" ht="12.75">
      <c r="B24" s="80"/>
      <c r="C24" s="81" t="s">
        <v>21</v>
      </c>
      <c r="D24" s="84">
        <v>445727</v>
      </c>
      <c r="E24" s="84">
        <v>788734.75</v>
      </c>
      <c r="F24" s="83">
        <f t="shared" si="5"/>
        <v>1234461.75</v>
      </c>
      <c r="G24" s="84">
        <v>1231007.47</v>
      </c>
      <c r="H24" s="84">
        <v>1231007.47</v>
      </c>
      <c r="I24" s="83">
        <f t="shared" si="3"/>
        <v>3454.280000000028</v>
      </c>
    </row>
    <row r="25" spans="2:9" ht="12.75">
      <c r="B25" s="80"/>
      <c r="C25" s="81" t="s">
        <v>22</v>
      </c>
      <c r="D25" s="84">
        <v>65521</v>
      </c>
      <c r="E25" s="84">
        <v>42230.69</v>
      </c>
      <c r="F25" s="83">
        <f t="shared" si="5"/>
        <v>107751.69</v>
      </c>
      <c r="G25" s="84">
        <v>107158.4</v>
      </c>
      <c r="H25" s="84">
        <v>107158.4</v>
      </c>
      <c r="I25" s="83">
        <f t="shared" si="3"/>
        <v>593.2900000000081</v>
      </c>
    </row>
    <row r="26" spans="2:9" ht="12.75">
      <c r="B26" s="80"/>
      <c r="C26" s="81" t="s">
        <v>23</v>
      </c>
      <c r="D26" s="84">
        <v>1233274</v>
      </c>
      <c r="E26" s="84">
        <v>306442.87</v>
      </c>
      <c r="F26" s="83">
        <f t="shared" si="5"/>
        <v>1539716.87</v>
      </c>
      <c r="G26" s="84">
        <v>1539715.3</v>
      </c>
      <c r="H26" s="84">
        <v>1539715.3</v>
      </c>
      <c r="I26" s="83">
        <f t="shared" si="3"/>
        <v>1.5700000000651926</v>
      </c>
    </row>
    <row r="27" spans="2:9" ht="12.75">
      <c r="B27" s="80"/>
      <c r="C27" s="81" t="s">
        <v>24</v>
      </c>
      <c r="D27" s="84">
        <v>362247</v>
      </c>
      <c r="E27" s="84">
        <v>-62514.01</v>
      </c>
      <c r="F27" s="83">
        <f t="shared" si="5"/>
        <v>299732.99</v>
      </c>
      <c r="G27" s="84">
        <v>298763.24</v>
      </c>
      <c r="H27" s="84">
        <v>298763.24</v>
      </c>
      <c r="I27" s="83">
        <f t="shared" si="3"/>
        <v>969.75</v>
      </c>
    </row>
    <row r="28" spans="2:9" ht="12.75">
      <c r="B28" s="80"/>
      <c r="C28" s="81" t="s">
        <v>25</v>
      </c>
      <c r="D28" s="84">
        <v>0</v>
      </c>
      <c r="E28" s="84">
        <v>0</v>
      </c>
      <c r="F28" s="83">
        <f t="shared" si="5"/>
        <v>0</v>
      </c>
      <c r="G28" s="84">
        <v>0</v>
      </c>
      <c r="H28" s="84">
        <v>0</v>
      </c>
      <c r="I28" s="83">
        <f t="shared" si="3"/>
        <v>0</v>
      </c>
    </row>
    <row r="29" spans="2:9" ht="12.75">
      <c r="B29" s="80"/>
      <c r="C29" s="81" t="s">
        <v>26</v>
      </c>
      <c r="D29" s="84">
        <f>396033.21-8667</f>
        <v>387366.21</v>
      </c>
      <c r="E29" s="84">
        <f>3902284.24+2983</f>
        <v>3905267.24</v>
      </c>
      <c r="F29" s="83">
        <f t="shared" si="5"/>
        <v>4292633.45</v>
      </c>
      <c r="G29" s="84">
        <f>4298316.4-5684</f>
        <v>4292632.4</v>
      </c>
      <c r="H29" s="84">
        <f>4298316.4-5684</f>
        <v>4292632.4</v>
      </c>
      <c r="I29" s="83">
        <f t="shared" si="3"/>
        <v>1.0499999998137355</v>
      </c>
    </row>
    <row r="30" spans="2:9" ht="12.75">
      <c r="B30" s="77" t="s">
        <v>138</v>
      </c>
      <c r="C30" s="78"/>
      <c r="D30" s="79">
        <f aca="true" t="shared" si="6" ref="D30:I30">SUM(D31:D39)</f>
        <v>95160972</v>
      </c>
      <c r="E30" s="79">
        <f t="shared" si="6"/>
        <v>8707295.6</v>
      </c>
      <c r="F30" s="79">
        <f t="shared" si="6"/>
        <v>103868267.6</v>
      </c>
      <c r="G30" s="79">
        <f t="shared" si="6"/>
        <v>98903582.24</v>
      </c>
      <c r="H30" s="79">
        <f t="shared" si="6"/>
        <v>78717503.44</v>
      </c>
      <c r="I30" s="79">
        <f t="shared" si="6"/>
        <v>4964685.360000003</v>
      </c>
    </row>
    <row r="31" spans="2:9" ht="12.75">
      <c r="B31" s="80"/>
      <c r="C31" s="81" t="s">
        <v>27</v>
      </c>
      <c r="D31" s="84">
        <v>7270843</v>
      </c>
      <c r="E31" s="84">
        <v>1680854.49</v>
      </c>
      <c r="F31" s="83">
        <f>SUM(D31:E31)</f>
        <v>8951697.49</v>
      </c>
      <c r="G31" s="84">
        <v>8752963.12</v>
      </c>
      <c r="H31" s="84">
        <v>8752963.12</v>
      </c>
      <c r="I31" s="83">
        <f t="shared" si="3"/>
        <v>198734.37000000104</v>
      </c>
    </row>
    <row r="32" spans="2:9" ht="12.75">
      <c r="B32" s="80"/>
      <c r="C32" s="81" t="s">
        <v>28</v>
      </c>
      <c r="D32" s="84">
        <v>3965621</v>
      </c>
      <c r="E32" s="84">
        <v>378173.04</v>
      </c>
      <c r="F32" s="83">
        <f aca="true" t="shared" si="7" ref="F32:F39">SUM(D32:E32)</f>
        <v>4343794.04</v>
      </c>
      <c r="G32" s="84">
        <v>4341706.08</v>
      </c>
      <c r="H32" s="84">
        <v>4341706.08</v>
      </c>
      <c r="I32" s="83">
        <f t="shared" si="3"/>
        <v>2087.9599999999627</v>
      </c>
    </row>
    <row r="33" spans="2:9" ht="12.75">
      <c r="B33" s="80"/>
      <c r="C33" s="81" t="s">
        <v>29</v>
      </c>
      <c r="D33" s="84">
        <f>2739557-854700</f>
        <v>1884857</v>
      </c>
      <c r="E33" s="84">
        <f>486854.16+205100</f>
        <v>691954.1599999999</v>
      </c>
      <c r="F33" s="83">
        <f t="shared" si="7"/>
        <v>2576811.16</v>
      </c>
      <c r="G33" s="84">
        <f>3226411.14-649600</f>
        <v>2576811.14</v>
      </c>
      <c r="H33" s="84">
        <f>3226411.14-649600</f>
        <v>2576811.14</v>
      </c>
      <c r="I33" s="83">
        <f t="shared" si="3"/>
        <v>0.02000000001862645</v>
      </c>
    </row>
    <row r="34" spans="2:9" ht="12.75">
      <c r="B34" s="80"/>
      <c r="C34" s="81" t="s">
        <v>30</v>
      </c>
      <c r="D34" s="84">
        <v>251761</v>
      </c>
      <c r="E34" s="84">
        <v>-49112.93</v>
      </c>
      <c r="F34" s="83">
        <f t="shared" si="7"/>
        <v>202648.07</v>
      </c>
      <c r="G34" s="84">
        <v>197097.4</v>
      </c>
      <c r="H34" s="84">
        <v>197097.4</v>
      </c>
      <c r="I34" s="83">
        <f t="shared" si="3"/>
        <v>5550.670000000013</v>
      </c>
    </row>
    <row r="35" spans="2:9" ht="12.75">
      <c r="B35" s="80"/>
      <c r="C35" s="81" t="s">
        <v>31</v>
      </c>
      <c r="D35" s="84">
        <v>1059087</v>
      </c>
      <c r="E35" s="84">
        <v>1199273.17</v>
      </c>
      <c r="F35" s="83">
        <f t="shared" si="7"/>
        <v>2258360.17</v>
      </c>
      <c r="G35" s="84">
        <v>2252883.67</v>
      </c>
      <c r="H35" s="84">
        <v>2250064.87</v>
      </c>
      <c r="I35" s="83">
        <f t="shared" si="3"/>
        <v>5476.5</v>
      </c>
    </row>
    <row r="36" spans="2:9" ht="12.75">
      <c r="B36" s="80"/>
      <c r="C36" s="81" t="s">
        <v>32</v>
      </c>
      <c r="D36" s="84">
        <v>234768</v>
      </c>
      <c r="E36" s="84">
        <v>1078547.36</v>
      </c>
      <c r="F36" s="83">
        <f t="shared" si="7"/>
        <v>1313315.36</v>
      </c>
      <c r="G36" s="84">
        <v>1260855.74</v>
      </c>
      <c r="H36" s="84">
        <v>1260855.74</v>
      </c>
      <c r="I36" s="83">
        <f t="shared" si="3"/>
        <v>52459.62000000011</v>
      </c>
    </row>
    <row r="37" spans="2:9" ht="12.75">
      <c r="B37" s="80"/>
      <c r="C37" s="81" t="s">
        <v>33</v>
      </c>
      <c r="D37" s="84">
        <v>468421</v>
      </c>
      <c r="E37" s="84">
        <v>245196.16</v>
      </c>
      <c r="F37" s="83">
        <f t="shared" si="7"/>
        <v>713617.16</v>
      </c>
      <c r="G37" s="84">
        <v>700092.13</v>
      </c>
      <c r="H37" s="84">
        <v>700092.13</v>
      </c>
      <c r="I37" s="83">
        <f t="shared" si="3"/>
        <v>13525.030000000028</v>
      </c>
    </row>
    <row r="38" spans="2:9" ht="12.75">
      <c r="B38" s="80"/>
      <c r="C38" s="81" t="s">
        <v>34</v>
      </c>
      <c r="D38" s="84">
        <v>230304</v>
      </c>
      <c r="E38" s="84">
        <v>4688194.62</v>
      </c>
      <c r="F38" s="83">
        <f t="shared" si="7"/>
        <v>4918498.62</v>
      </c>
      <c r="G38" s="84">
        <v>4800647.85</v>
      </c>
      <c r="H38" s="84">
        <v>4800647.85</v>
      </c>
      <c r="I38" s="83">
        <f t="shared" si="3"/>
        <v>117850.77000000048</v>
      </c>
    </row>
    <row r="39" spans="2:9" ht="25.5" customHeight="1">
      <c r="B39" s="80"/>
      <c r="C39" s="81" t="s">
        <v>35</v>
      </c>
      <c r="D39" s="85">
        <v>79795310</v>
      </c>
      <c r="E39" s="85">
        <v>-1205784.47</v>
      </c>
      <c r="F39" s="83">
        <f t="shared" si="7"/>
        <v>78589525.53</v>
      </c>
      <c r="G39" s="85">
        <v>74020525.11</v>
      </c>
      <c r="H39" s="85">
        <v>53837265.11</v>
      </c>
      <c r="I39" s="83">
        <f t="shared" si="3"/>
        <v>4569000.420000002</v>
      </c>
    </row>
    <row r="40" spans="2:9" ht="12.75">
      <c r="B40" s="77" t="s">
        <v>139</v>
      </c>
      <c r="C40" s="78"/>
      <c r="D40" s="79">
        <f aca="true" t="shared" si="8" ref="D40:I40">SUM(D41:D49)</f>
        <v>4748868</v>
      </c>
      <c r="E40" s="79">
        <f t="shared" si="8"/>
        <v>617852.66</v>
      </c>
      <c r="F40" s="79">
        <f t="shared" si="8"/>
        <v>5366720.66</v>
      </c>
      <c r="G40" s="79">
        <f t="shared" si="8"/>
        <v>4184338.66</v>
      </c>
      <c r="H40" s="79">
        <f t="shared" si="8"/>
        <v>4184338.66</v>
      </c>
      <c r="I40" s="79">
        <f t="shared" si="8"/>
        <v>1182382</v>
      </c>
    </row>
    <row r="41" spans="2:9" ht="12.75">
      <c r="B41" s="80"/>
      <c r="C41" s="81" t="s">
        <v>36</v>
      </c>
      <c r="D41" s="84">
        <v>0</v>
      </c>
      <c r="E41" s="84">
        <v>0</v>
      </c>
      <c r="F41" s="83">
        <f>SUM(D41:E41)</f>
        <v>0</v>
      </c>
      <c r="G41" s="84">
        <v>0</v>
      </c>
      <c r="H41" s="84">
        <v>0</v>
      </c>
      <c r="I41" s="83">
        <f t="shared" si="3"/>
        <v>0</v>
      </c>
    </row>
    <row r="42" spans="2:9" ht="12.75">
      <c r="B42" s="80"/>
      <c r="C42" s="81" t="s">
        <v>37</v>
      </c>
      <c r="D42" s="84">
        <v>0</v>
      </c>
      <c r="E42" s="84">
        <v>0</v>
      </c>
      <c r="F42" s="83">
        <f aca="true" t="shared" si="9" ref="F42:F49">SUM(D42:E42)</f>
        <v>0</v>
      </c>
      <c r="G42" s="84">
        <v>0</v>
      </c>
      <c r="H42" s="84">
        <v>0</v>
      </c>
      <c r="I42" s="83">
        <f t="shared" si="3"/>
        <v>0</v>
      </c>
    </row>
    <row r="43" spans="2:9" ht="12.75">
      <c r="B43" s="80"/>
      <c r="C43" s="81" t="s">
        <v>38</v>
      </c>
      <c r="D43" s="84">
        <v>0</v>
      </c>
      <c r="E43" s="84">
        <v>0</v>
      </c>
      <c r="F43" s="83">
        <f t="shared" si="9"/>
        <v>0</v>
      </c>
      <c r="G43" s="84">
        <v>0</v>
      </c>
      <c r="H43" s="84">
        <v>0</v>
      </c>
      <c r="I43" s="83">
        <f t="shared" si="3"/>
        <v>0</v>
      </c>
    </row>
    <row r="44" spans="2:9" ht="12.75">
      <c r="B44" s="80"/>
      <c r="C44" s="81" t="s">
        <v>39</v>
      </c>
      <c r="D44" s="84">
        <v>0</v>
      </c>
      <c r="E44" s="84">
        <v>0</v>
      </c>
      <c r="F44" s="83">
        <f t="shared" si="9"/>
        <v>0</v>
      </c>
      <c r="G44" s="84">
        <v>0</v>
      </c>
      <c r="H44" s="84">
        <v>0</v>
      </c>
      <c r="I44" s="83">
        <f t="shared" si="3"/>
        <v>0</v>
      </c>
    </row>
    <row r="45" spans="2:9" ht="12.75">
      <c r="B45" s="80"/>
      <c r="C45" s="81" t="s">
        <v>40</v>
      </c>
      <c r="D45" s="84">
        <v>4748868</v>
      </c>
      <c r="E45" s="84">
        <v>617852.66</v>
      </c>
      <c r="F45" s="83">
        <f t="shared" si="9"/>
        <v>5366720.66</v>
      </c>
      <c r="G45" s="84">
        <v>4184338.66</v>
      </c>
      <c r="H45" s="84">
        <v>4184338.66</v>
      </c>
      <c r="I45" s="83">
        <f t="shared" si="3"/>
        <v>1182382</v>
      </c>
    </row>
    <row r="46" spans="2:9" ht="12.75">
      <c r="B46" s="80"/>
      <c r="C46" s="81" t="s">
        <v>41</v>
      </c>
      <c r="D46" s="84">
        <v>0</v>
      </c>
      <c r="E46" s="84">
        <v>0</v>
      </c>
      <c r="F46" s="83">
        <f t="shared" si="9"/>
        <v>0</v>
      </c>
      <c r="G46" s="84">
        <v>0</v>
      </c>
      <c r="H46" s="84">
        <v>0</v>
      </c>
      <c r="I46" s="83">
        <f t="shared" si="3"/>
        <v>0</v>
      </c>
    </row>
    <row r="47" spans="2:9" ht="12.75">
      <c r="B47" s="80"/>
      <c r="C47" s="81" t="s">
        <v>42</v>
      </c>
      <c r="D47" s="84">
        <v>0</v>
      </c>
      <c r="E47" s="84">
        <v>0</v>
      </c>
      <c r="F47" s="83">
        <f t="shared" si="9"/>
        <v>0</v>
      </c>
      <c r="G47" s="84">
        <v>0</v>
      </c>
      <c r="H47" s="84">
        <v>0</v>
      </c>
      <c r="I47" s="83">
        <f t="shared" si="3"/>
        <v>0</v>
      </c>
    </row>
    <row r="48" spans="2:9" ht="12.75">
      <c r="B48" s="80"/>
      <c r="C48" s="81" t="s">
        <v>43</v>
      </c>
      <c r="D48" s="84">
        <v>0</v>
      </c>
      <c r="E48" s="84">
        <v>0</v>
      </c>
      <c r="F48" s="83">
        <f t="shared" si="9"/>
        <v>0</v>
      </c>
      <c r="G48" s="84">
        <v>0</v>
      </c>
      <c r="H48" s="84">
        <v>0</v>
      </c>
      <c r="I48" s="83">
        <f t="shared" si="3"/>
        <v>0</v>
      </c>
    </row>
    <row r="49" spans="2:9" ht="12.75" customHeight="1">
      <c r="B49" s="80"/>
      <c r="C49" s="81" t="s">
        <v>44</v>
      </c>
      <c r="D49" s="85">
        <v>0</v>
      </c>
      <c r="E49" s="85">
        <v>0</v>
      </c>
      <c r="F49" s="83">
        <f t="shared" si="9"/>
        <v>0</v>
      </c>
      <c r="G49" s="85">
        <v>0</v>
      </c>
      <c r="H49" s="85">
        <v>0</v>
      </c>
      <c r="I49" s="83">
        <f t="shared" si="3"/>
        <v>0</v>
      </c>
    </row>
    <row r="50" spans="2:9" ht="12.75">
      <c r="B50" s="77" t="s">
        <v>140</v>
      </c>
      <c r="C50" s="78"/>
      <c r="D50" s="79">
        <f aca="true" t="shared" si="10" ref="D50:I50">SUM(D51:D59)</f>
        <v>0</v>
      </c>
      <c r="E50" s="79">
        <f t="shared" si="10"/>
        <v>27667589.17</v>
      </c>
      <c r="F50" s="79">
        <f t="shared" si="10"/>
        <v>27667589.17</v>
      </c>
      <c r="G50" s="79">
        <f t="shared" si="10"/>
        <v>27532260.83</v>
      </c>
      <c r="H50" s="79">
        <f t="shared" si="10"/>
        <v>16032260.83</v>
      </c>
      <c r="I50" s="79">
        <f t="shared" si="10"/>
        <v>135328.33999999988</v>
      </c>
    </row>
    <row r="51" spans="2:9" ht="12.75">
      <c r="B51" s="80"/>
      <c r="C51" s="81" t="s">
        <v>45</v>
      </c>
      <c r="D51" s="84">
        <v>0</v>
      </c>
      <c r="E51" s="84">
        <f>15379045.26+130571</f>
        <v>15509616.26</v>
      </c>
      <c r="F51" s="83">
        <f>SUM(D51,E51)</f>
        <v>15509616.26</v>
      </c>
      <c r="G51" s="84">
        <f>15611847.92-237560</f>
        <v>15374287.92</v>
      </c>
      <c r="H51" s="84">
        <f>15611847.92-237560</f>
        <v>15374287.92</v>
      </c>
      <c r="I51" s="83">
        <f t="shared" si="3"/>
        <v>135328.33999999985</v>
      </c>
    </row>
    <row r="52" spans="2:9" ht="12.75">
      <c r="B52" s="80"/>
      <c r="C52" s="81" t="s">
        <v>46</v>
      </c>
      <c r="D52" s="84">
        <v>0</v>
      </c>
      <c r="E52" s="84">
        <v>247200.33</v>
      </c>
      <c r="F52" s="83">
        <f aca="true" t="shared" si="11" ref="F52:F59">SUM(D52,E52)</f>
        <v>247200.33</v>
      </c>
      <c r="G52" s="84">
        <f>580542.33-333342</f>
        <v>247200.32999999996</v>
      </c>
      <c r="H52" s="84">
        <f>580542.33-333342</f>
        <v>247200.32999999996</v>
      </c>
      <c r="I52" s="83">
        <f t="shared" si="3"/>
        <v>2.9103830456733704E-11</v>
      </c>
    </row>
    <row r="53" spans="2:9" ht="12.75">
      <c r="B53" s="80"/>
      <c r="C53" s="81" t="s">
        <v>47</v>
      </c>
      <c r="D53" s="84">
        <v>0</v>
      </c>
      <c r="E53" s="84">
        <v>0</v>
      </c>
      <c r="F53" s="83">
        <f t="shared" si="11"/>
        <v>0</v>
      </c>
      <c r="G53" s="84">
        <v>0</v>
      </c>
      <c r="H53" s="84">
        <v>0</v>
      </c>
      <c r="I53" s="83">
        <f t="shared" si="3"/>
        <v>0</v>
      </c>
    </row>
    <row r="54" spans="2:9" ht="12.75">
      <c r="B54" s="80"/>
      <c r="C54" s="81" t="s">
        <v>48</v>
      </c>
      <c r="D54" s="84">
        <v>0</v>
      </c>
      <c r="E54" s="84">
        <v>0</v>
      </c>
      <c r="F54" s="83">
        <f t="shared" si="11"/>
        <v>0</v>
      </c>
      <c r="G54" s="84">
        <v>0</v>
      </c>
      <c r="H54" s="84">
        <v>0</v>
      </c>
      <c r="I54" s="83">
        <f t="shared" si="3"/>
        <v>0</v>
      </c>
    </row>
    <row r="55" spans="2:9" ht="12.75">
      <c r="B55" s="80"/>
      <c r="C55" s="81" t="s">
        <v>49</v>
      </c>
      <c r="D55" s="84">
        <v>0</v>
      </c>
      <c r="E55" s="84">
        <v>0</v>
      </c>
      <c r="F55" s="83">
        <f t="shared" si="11"/>
        <v>0</v>
      </c>
      <c r="G55" s="84">
        <v>0</v>
      </c>
      <c r="H55" s="84">
        <v>0</v>
      </c>
      <c r="I55" s="83">
        <f t="shared" si="3"/>
        <v>0</v>
      </c>
    </row>
    <row r="56" spans="2:9" ht="12.75">
      <c r="B56" s="80"/>
      <c r="C56" s="81" t="s">
        <v>50</v>
      </c>
      <c r="D56" s="84">
        <v>0</v>
      </c>
      <c r="E56" s="84">
        <v>410772.58</v>
      </c>
      <c r="F56" s="83">
        <f t="shared" si="11"/>
        <v>410772.58</v>
      </c>
      <c r="G56" s="84">
        <v>410772.58</v>
      </c>
      <c r="H56" s="84">
        <v>410772.58</v>
      </c>
      <c r="I56" s="83">
        <f t="shared" si="3"/>
        <v>0</v>
      </c>
    </row>
    <row r="57" spans="2:9" ht="12.75">
      <c r="B57" s="80"/>
      <c r="C57" s="81" t="s">
        <v>51</v>
      </c>
      <c r="D57" s="84">
        <v>0</v>
      </c>
      <c r="E57" s="84">
        <v>0</v>
      </c>
      <c r="F57" s="83">
        <f t="shared" si="11"/>
        <v>0</v>
      </c>
      <c r="G57" s="84">
        <v>0</v>
      </c>
      <c r="H57" s="84">
        <v>0</v>
      </c>
      <c r="I57" s="83">
        <f t="shared" si="3"/>
        <v>0</v>
      </c>
    </row>
    <row r="58" spans="2:9" ht="12.75">
      <c r="B58" s="80"/>
      <c r="C58" s="81" t="s">
        <v>52</v>
      </c>
      <c r="D58" s="84">
        <v>0</v>
      </c>
      <c r="E58" s="84">
        <v>11500000</v>
      </c>
      <c r="F58" s="83">
        <f t="shared" si="11"/>
        <v>11500000</v>
      </c>
      <c r="G58" s="84">
        <v>11500000</v>
      </c>
      <c r="H58" s="84">
        <v>0</v>
      </c>
      <c r="I58" s="83">
        <f t="shared" si="3"/>
        <v>0</v>
      </c>
    </row>
    <row r="59" spans="2:9" ht="12.75">
      <c r="B59" s="80"/>
      <c r="C59" s="81" t="s">
        <v>53</v>
      </c>
      <c r="D59" s="85">
        <v>0</v>
      </c>
      <c r="E59" s="85">
        <v>0</v>
      </c>
      <c r="F59" s="83">
        <f t="shared" si="11"/>
        <v>0</v>
      </c>
      <c r="G59" s="85">
        <v>0</v>
      </c>
      <c r="H59" s="85">
        <v>0</v>
      </c>
      <c r="I59" s="83">
        <f t="shared" si="3"/>
        <v>0</v>
      </c>
    </row>
    <row r="60" spans="2:9" ht="12.75">
      <c r="B60" s="77" t="s">
        <v>141</v>
      </c>
      <c r="C60" s="78"/>
      <c r="D60" s="79">
        <f aca="true" t="shared" si="12" ref="D60:I60">SUM(D61:D63)</f>
        <v>0</v>
      </c>
      <c r="E60" s="79">
        <f t="shared" si="12"/>
        <v>12181145.85</v>
      </c>
      <c r="F60" s="79">
        <f t="shared" si="12"/>
        <v>12181145.85</v>
      </c>
      <c r="G60" s="79">
        <f t="shared" si="12"/>
        <v>12181145.85</v>
      </c>
      <c r="H60" s="79">
        <f t="shared" si="12"/>
        <v>10953307.85</v>
      </c>
      <c r="I60" s="79">
        <f t="shared" si="12"/>
        <v>0</v>
      </c>
    </row>
    <row r="61" spans="2:9" ht="12.75">
      <c r="B61" s="80"/>
      <c r="C61" s="81" t="s">
        <v>54</v>
      </c>
      <c r="D61" s="84">
        <v>0</v>
      </c>
      <c r="E61" s="84">
        <v>0</v>
      </c>
      <c r="F61" s="86">
        <f>SUM(D61,E61)</f>
        <v>0</v>
      </c>
      <c r="G61" s="84">
        <v>0</v>
      </c>
      <c r="H61" s="84">
        <v>0</v>
      </c>
      <c r="I61" s="86">
        <f t="shared" si="3"/>
        <v>0</v>
      </c>
    </row>
    <row r="62" spans="2:9" ht="12.75">
      <c r="B62" s="80"/>
      <c r="C62" s="81" t="s">
        <v>55</v>
      </c>
      <c r="D62" s="84">
        <v>0</v>
      </c>
      <c r="E62" s="84">
        <v>12181145.85</v>
      </c>
      <c r="F62" s="83">
        <f>SUM(D62,E62)</f>
        <v>12181145.85</v>
      </c>
      <c r="G62" s="84">
        <v>12181145.85</v>
      </c>
      <c r="H62" s="84">
        <v>10953307.85</v>
      </c>
      <c r="I62" s="86">
        <f t="shared" si="3"/>
        <v>0</v>
      </c>
    </row>
    <row r="63" spans="2:9" ht="12.75" customHeight="1">
      <c r="B63" s="80"/>
      <c r="C63" s="81" t="s">
        <v>56</v>
      </c>
      <c r="D63" s="84">
        <v>0</v>
      </c>
      <c r="E63" s="84">
        <v>0</v>
      </c>
      <c r="F63" s="83">
        <f>SUM(D63,E63)</f>
        <v>0</v>
      </c>
      <c r="G63" s="84">
        <v>0</v>
      </c>
      <c r="H63" s="84">
        <v>0</v>
      </c>
      <c r="I63" s="86">
        <f t="shared" si="3"/>
        <v>0</v>
      </c>
    </row>
    <row r="64" spans="2:9" ht="12.75">
      <c r="B64" s="77" t="s">
        <v>142</v>
      </c>
      <c r="C64" s="78"/>
      <c r="D64" s="79">
        <f aca="true" t="shared" si="13" ref="D64:I64">SUM(D65:D71)</f>
        <v>915372</v>
      </c>
      <c r="E64" s="79">
        <f t="shared" si="13"/>
        <v>-915372</v>
      </c>
      <c r="F64" s="79">
        <f t="shared" si="13"/>
        <v>0</v>
      </c>
      <c r="G64" s="79">
        <f t="shared" si="13"/>
        <v>0</v>
      </c>
      <c r="H64" s="79">
        <f t="shared" si="13"/>
        <v>0</v>
      </c>
      <c r="I64" s="79">
        <f t="shared" si="13"/>
        <v>0</v>
      </c>
    </row>
    <row r="65" spans="2:9" ht="12.75">
      <c r="B65" s="80"/>
      <c r="C65" s="81" t="s">
        <v>57</v>
      </c>
      <c r="D65" s="84">
        <v>0</v>
      </c>
      <c r="E65" s="84">
        <v>0</v>
      </c>
      <c r="F65" s="83">
        <f aca="true" t="shared" si="14" ref="F65:F75">SUM(D65,E65)</f>
        <v>0</v>
      </c>
      <c r="G65" s="84">
        <v>0</v>
      </c>
      <c r="H65" s="84">
        <v>0</v>
      </c>
      <c r="I65" s="83">
        <f t="shared" si="3"/>
        <v>0</v>
      </c>
    </row>
    <row r="66" spans="2:9" ht="12.75">
      <c r="B66" s="80"/>
      <c r="C66" s="81" t="s">
        <v>58</v>
      </c>
      <c r="D66" s="84">
        <v>0</v>
      </c>
      <c r="E66" s="84">
        <v>0</v>
      </c>
      <c r="F66" s="83">
        <f t="shared" si="14"/>
        <v>0</v>
      </c>
      <c r="G66" s="84">
        <v>0</v>
      </c>
      <c r="H66" s="84">
        <v>0</v>
      </c>
      <c r="I66" s="83">
        <f t="shared" si="3"/>
        <v>0</v>
      </c>
    </row>
    <row r="67" spans="2:9" ht="12.75">
      <c r="B67" s="80"/>
      <c r="C67" s="81" t="s">
        <v>59</v>
      </c>
      <c r="D67" s="84">
        <v>0</v>
      </c>
      <c r="E67" s="84">
        <v>0</v>
      </c>
      <c r="F67" s="83">
        <f t="shared" si="14"/>
        <v>0</v>
      </c>
      <c r="G67" s="84">
        <v>0</v>
      </c>
      <c r="H67" s="84">
        <v>0</v>
      </c>
      <c r="I67" s="83">
        <f t="shared" si="3"/>
        <v>0</v>
      </c>
    </row>
    <row r="68" spans="2:9" ht="12.75">
      <c r="B68" s="80"/>
      <c r="C68" s="81" t="s">
        <v>60</v>
      </c>
      <c r="D68" s="84">
        <v>0</v>
      </c>
      <c r="E68" s="84">
        <v>0</v>
      </c>
      <c r="F68" s="83">
        <f t="shared" si="14"/>
        <v>0</v>
      </c>
      <c r="G68" s="84">
        <v>0</v>
      </c>
      <c r="H68" s="84">
        <v>0</v>
      </c>
      <c r="I68" s="83">
        <f t="shared" si="3"/>
        <v>0</v>
      </c>
    </row>
    <row r="69" spans="2:9" ht="22.5">
      <c r="B69" s="80"/>
      <c r="C69" s="87" t="s">
        <v>143</v>
      </c>
      <c r="D69" s="84">
        <v>0</v>
      </c>
      <c r="E69" s="84">
        <v>0</v>
      </c>
      <c r="F69" s="83">
        <f t="shared" si="14"/>
        <v>0</v>
      </c>
      <c r="G69" s="84">
        <v>0</v>
      </c>
      <c r="H69" s="84">
        <v>0</v>
      </c>
      <c r="I69" s="83">
        <f t="shared" si="3"/>
        <v>0</v>
      </c>
    </row>
    <row r="70" spans="2:9" ht="12.75">
      <c r="B70" s="80"/>
      <c r="C70" s="81" t="s">
        <v>61</v>
      </c>
      <c r="D70" s="84">
        <v>0</v>
      </c>
      <c r="E70" s="84">
        <v>0</v>
      </c>
      <c r="F70" s="83">
        <f t="shared" si="14"/>
        <v>0</v>
      </c>
      <c r="G70" s="84">
        <v>0</v>
      </c>
      <c r="H70" s="84">
        <v>0</v>
      </c>
      <c r="I70" s="83">
        <f t="shared" si="3"/>
        <v>0</v>
      </c>
    </row>
    <row r="71" spans="2:9" ht="12.75">
      <c r="B71" s="80"/>
      <c r="C71" s="81" t="s">
        <v>62</v>
      </c>
      <c r="D71" s="84">
        <v>915372</v>
      </c>
      <c r="E71" s="84">
        <v>-915372</v>
      </c>
      <c r="F71" s="83">
        <f t="shared" si="14"/>
        <v>0</v>
      </c>
      <c r="G71" s="84">
        <v>0</v>
      </c>
      <c r="H71" s="84">
        <v>0</v>
      </c>
      <c r="I71" s="83">
        <f t="shared" si="3"/>
        <v>0</v>
      </c>
    </row>
    <row r="72" spans="2:9" ht="12.75">
      <c r="B72" s="77" t="s">
        <v>144</v>
      </c>
      <c r="C72" s="78"/>
      <c r="D72" s="79">
        <f aca="true" t="shared" si="15" ref="D72:I72">SUM(D73:D75)</f>
        <v>0</v>
      </c>
      <c r="E72" s="79">
        <f t="shared" si="15"/>
        <v>0</v>
      </c>
      <c r="F72" s="79">
        <f t="shared" si="15"/>
        <v>0</v>
      </c>
      <c r="G72" s="79">
        <f t="shared" si="15"/>
        <v>0</v>
      </c>
      <c r="H72" s="79">
        <f t="shared" si="15"/>
        <v>0</v>
      </c>
      <c r="I72" s="79">
        <f t="shared" si="15"/>
        <v>0</v>
      </c>
    </row>
    <row r="73" spans="2:9" ht="12.75">
      <c r="B73" s="80"/>
      <c r="C73" s="81" t="s">
        <v>63</v>
      </c>
      <c r="D73" s="84">
        <v>0</v>
      </c>
      <c r="E73" s="84">
        <v>0</v>
      </c>
      <c r="F73" s="83">
        <f t="shared" si="14"/>
        <v>0</v>
      </c>
      <c r="G73" s="84">
        <v>0</v>
      </c>
      <c r="H73" s="84">
        <v>0</v>
      </c>
      <c r="I73" s="83">
        <f t="shared" si="3"/>
        <v>0</v>
      </c>
    </row>
    <row r="74" spans="2:9" ht="12.75">
      <c r="B74" s="80"/>
      <c r="C74" s="81" t="s">
        <v>64</v>
      </c>
      <c r="D74" s="84">
        <v>0</v>
      </c>
      <c r="E74" s="84">
        <v>0</v>
      </c>
      <c r="F74" s="83">
        <f t="shared" si="14"/>
        <v>0</v>
      </c>
      <c r="G74" s="84">
        <v>0</v>
      </c>
      <c r="H74" s="84">
        <v>0</v>
      </c>
      <c r="I74" s="83">
        <f t="shared" si="3"/>
        <v>0</v>
      </c>
    </row>
    <row r="75" spans="2:9" ht="12.75">
      <c r="B75" s="80"/>
      <c r="C75" s="81" t="s">
        <v>65</v>
      </c>
      <c r="D75" s="84">
        <v>0</v>
      </c>
      <c r="E75" s="84">
        <v>0</v>
      </c>
      <c r="F75" s="83">
        <f t="shared" si="14"/>
        <v>0</v>
      </c>
      <c r="G75" s="84">
        <v>0</v>
      </c>
      <c r="H75" s="84">
        <v>0</v>
      </c>
      <c r="I75" s="83">
        <f t="shared" si="3"/>
        <v>0</v>
      </c>
    </row>
    <row r="76" spans="2:9" ht="12.75">
      <c r="B76" s="77" t="s">
        <v>145</v>
      </c>
      <c r="C76" s="78"/>
      <c r="D76" s="79">
        <f aca="true" t="shared" si="16" ref="D76:I76">SUM(D77:D83)</f>
        <v>0</v>
      </c>
      <c r="E76" s="79">
        <f t="shared" si="16"/>
        <v>0</v>
      </c>
      <c r="F76" s="79">
        <f t="shared" si="16"/>
        <v>0</v>
      </c>
      <c r="G76" s="79">
        <f t="shared" si="16"/>
        <v>0</v>
      </c>
      <c r="H76" s="79">
        <f t="shared" si="16"/>
        <v>0</v>
      </c>
      <c r="I76" s="79">
        <f t="shared" si="16"/>
        <v>0</v>
      </c>
    </row>
    <row r="77" spans="2:9" ht="12.75">
      <c r="B77" s="80"/>
      <c r="C77" s="81" t="s">
        <v>66</v>
      </c>
      <c r="D77" s="84">
        <v>0</v>
      </c>
      <c r="E77" s="84">
        <v>0</v>
      </c>
      <c r="F77" s="83">
        <f aca="true" t="shared" si="17" ref="F77:F83">SUM(D77,E77)</f>
        <v>0</v>
      </c>
      <c r="G77" s="84">
        <v>0</v>
      </c>
      <c r="H77" s="84">
        <v>0</v>
      </c>
      <c r="I77" s="83">
        <f t="shared" si="3"/>
        <v>0</v>
      </c>
    </row>
    <row r="78" spans="2:9" ht="12.75">
      <c r="B78" s="80"/>
      <c r="C78" s="81" t="s">
        <v>67</v>
      </c>
      <c r="D78" s="84">
        <v>0</v>
      </c>
      <c r="E78" s="84">
        <v>0</v>
      </c>
      <c r="F78" s="83">
        <f t="shared" si="17"/>
        <v>0</v>
      </c>
      <c r="G78" s="84">
        <v>0</v>
      </c>
      <c r="H78" s="84">
        <v>0</v>
      </c>
      <c r="I78" s="83">
        <f t="shared" si="3"/>
        <v>0</v>
      </c>
    </row>
    <row r="79" spans="2:9" ht="12.75">
      <c r="B79" s="80"/>
      <c r="C79" s="81" t="s">
        <v>68</v>
      </c>
      <c r="D79" s="84">
        <v>0</v>
      </c>
      <c r="E79" s="84">
        <v>0</v>
      </c>
      <c r="F79" s="83">
        <f t="shared" si="17"/>
        <v>0</v>
      </c>
      <c r="G79" s="84">
        <v>0</v>
      </c>
      <c r="H79" s="84">
        <v>0</v>
      </c>
      <c r="I79" s="83">
        <f>IF(D79&gt;=0,IF(OR(C79="",G79="",H79=""),"",IF(OR(F79&lt;G79,H79&gt;G79),"Error",F79-G79)),0)</f>
        <v>0</v>
      </c>
    </row>
    <row r="80" spans="2:9" ht="12.75">
      <c r="B80" s="80"/>
      <c r="C80" s="81" t="s">
        <v>69</v>
      </c>
      <c r="D80" s="84">
        <v>0</v>
      </c>
      <c r="E80" s="84">
        <v>0</v>
      </c>
      <c r="F80" s="83">
        <f t="shared" si="17"/>
        <v>0</v>
      </c>
      <c r="G80" s="84">
        <v>0</v>
      </c>
      <c r="H80" s="84">
        <v>0</v>
      </c>
      <c r="I80" s="83">
        <f>IF(D80&gt;=0,IF(OR(C80="",G80="",H80=""),"",IF(OR(F80&lt;G80,H80&gt;G80),"Error",F80-G80)),0)</f>
        <v>0</v>
      </c>
    </row>
    <row r="81" spans="2:9" ht="12.75">
      <c r="B81" s="80"/>
      <c r="C81" s="81" t="s">
        <v>70</v>
      </c>
      <c r="D81" s="84">
        <v>0</v>
      </c>
      <c r="E81" s="84">
        <v>0</v>
      </c>
      <c r="F81" s="83">
        <f t="shared" si="17"/>
        <v>0</v>
      </c>
      <c r="G81" s="84">
        <v>0</v>
      </c>
      <c r="H81" s="84">
        <v>0</v>
      </c>
      <c r="I81" s="83">
        <f>IF(D81&gt;=0,IF(OR(C81="",G81="",H81=""),"",IF(OR(F81&lt;G81,H81&gt;G81),"Error",F81-G81)),0)</f>
        <v>0</v>
      </c>
    </row>
    <row r="82" spans="2:9" ht="12.75">
      <c r="B82" s="80"/>
      <c r="C82" s="81" t="s">
        <v>71</v>
      </c>
      <c r="D82" s="84">
        <v>0</v>
      </c>
      <c r="E82" s="84">
        <v>0</v>
      </c>
      <c r="F82" s="83">
        <f t="shared" si="17"/>
        <v>0</v>
      </c>
      <c r="G82" s="84">
        <v>0</v>
      </c>
      <c r="H82" s="84">
        <v>0</v>
      </c>
      <c r="I82" s="83">
        <f>IF(D82&gt;=0,IF(OR(C82="",G82="",H82=""),"",IF(OR(F82&lt;G82,H82&gt;G82),"Error",F82-G82)),0)</f>
        <v>0</v>
      </c>
    </row>
    <row r="83" spans="2:9" ht="12.75">
      <c r="B83" s="80"/>
      <c r="C83" s="81" t="s">
        <v>72</v>
      </c>
      <c r="D83" s="84">
        <v>0</v>
      </c>
      <c r="E83" s="84">
        <v>0</v>
      </c>
      <c r="F83" s="83">
        <f t="shared" si="17"/>
        <v>0</v>
      </c>
      <c r="G83" s="84">
        <v>0</v>
      </c>
      <c r="H83" s="84">
        <v>0</v>
      </c>
      <c r="I83" s="83">
        <f>IF(D83&gt;=0,IF(OR(C83="",G83="",H83=""),"",IF(OR(F83&lt;G83,H83&gt;G83),"Error",F83-G83)),0)</f>
        <v>0</v>
      </c>
    </row>
    <row r="84" spans="2:9" ht="12.75">
      <c r="B84" s="88"/>
      <c r="C84" s="89"/>
      <c r="D84" s="76"/>
      <c r="E84" s="76"/>
      <c r="F84" s="83"/>
      <c r="G84" s="76"/>
      <c r="H84" s="76"/>
      <c r="I84" s="76"/>
    </row>
    <row r="85" spans="2:9" ht="12.75">
      <c r="B85" s="77" t="s">
        <v>146</v>
      </c>
      <c r="C85" s="78"/>
      <c r="D85" s="79">
        <f aca="true" t="shared" si="18" ref="D85:I85">SUM(D87,D95,D105,D115,D125,D135,D139,D147,D151)</f>
        <v>1564841.25</v>
      </c>
      <c r="E85" s="79">
        <f t="shared" si="18"/>
        <v>-338654.67</v>
      </c>
      <c r="F85" s="79">
        <f t="shared" si="18"/>
        <v>1226186.58</v>
      </c>
      <c r="G85" s="79">
        <f t="shared" si="18"/>
        <v>1226186.58</v>
      </c>
      <c r="H85" s="79">
        <f t="shared" si="18"/>
        <v>1226186.58</v>
      </c>
      <c r="I85" s="79">
        <f t="shared" si="18"/>
        <v>-2.9103830456733704E-11</v>
      </c>
    </row>
    <row r="86" spans="2:9" ht="12.75">
      <c r="B86" s="74"/>
      <c r="C86" s="75"/>
      <c r="D86" s="76"/>
      <c r="E86" s="76"/>
      <c r="F86" s="76"/>
      <c r="G86" s="76"/>
      <c r="H86" s="76"/>
      <c r="I86" s="76"/>
    </row>
    <row r="87" spans="2:9" ht="12.75">
      <c r="B87" s="77" t="s">
        <v>136</v>
      </c>
      <c r="C87" s="78"/>
      <c r="D87" s="79">
        <f aca="true" t="shared" si="19" ref="D87:I87">SUM(D88:D94)</f>
        <v>0</v>
      </c>
      <c r="E87" s="79">
        <f t="shared" si="19"/>
        <v>0</v>
      </c>
      <c r="F87" s="79">
        <f t="shared" si="19"/>
        <v>0</v>
      </c>
      <c r="G87" s="79">
        <f t="shared" si="19"/>
        <v>0</v>
      </c>
      <c r="H87" s="79">
        <f t="shared" si="19"/>
        <v>0</v>
      </c>
      <c r="I87" s="79">
        <f t="shared" si="19"/>
        <v>0</v>
      </c>
    </row>
    <row r="88" spans="2:9" ht="12.75">
      <c r="B88" s="80"/>
      <c r="C88" s="81" t="s">
        <v>11</v>
      </c>
      <c r="D88" s="84">
        <v>0</v>
      </c>
      <c r="E88" s="84">
        <v>0</v>
      </c>
      <c r="F88" s="83">
        <f aca="true" t="shared" si="20" ref="F88:F94">SUM(D88,E88)</f>
        <v>0</v>
      </c>
      <c r="G88" s="84">
        <v>0</v>
      </c>
      <c r="H88" s="84">
        <v>0</v>
      </c>
      <c r="I88" s="83">
        <f aca="true" t="shared" si="21" ref="I88:I153">IF(D88&gt;=0,IF(OR(C88="",G88="",H88=""),"",IF(OR(F88&lt;G88,H88&gt;G88),"Error",F88-G88)),0)</f>
        <v>0</v>
      </c>
    </row>
    <row r="89" spans="2:9" ht="12.75">
      <c r="B89" s="80"/>
      <c r="C89" s="81" t="s">
        <v>12</v>
      </c>
      <c r="D89" s="84">
        <v>0</v>
      </c>
      <c r="E89" s="84">
        <v>0</v>
      </c>
      <c r="F89" s="83">
        <f t="shared" si="20"/>
        <v>0</v>
      </c>
      <c r="G89" s="84">
        <v>0</v>
      </c>
      <c r="H89" s="84">
        <v>0</v>
      </c>
      <c r="I89" s="83">
        <f t="shared" si="21"/>
        <v>0</v>
      </c>
    </row>
    <row r="90" spans="2:9" ht="12.75">
      <c r="B90" s="80"/>
      <c r="C90" s="81" t="s">
        <v>13</v>
      </c>
      <c r="D90" s="84">
        <v>0</v>
      </c>
      <c r="E90" s="84">
        <v>0</v>
      </c>
      <c r="F90" s="83">
        <f t="shared" si="20"/>
        <v>0</v>
      </c>
      <c r="G90" s="84">
        <v>0</v>
      </c>
      <c r="H90" s="84">
        <v>0</v>
      </c>
      <c r="I90" s="83">
        <f t="shared" si="21"/>
        <v>0</v>
      </c>
    </row>
    <row r="91" spans="2:9" ht="12.75">
      <c r="B91" s="80"/>
      <c r="C91" s="81" t="s">
        <v>14</v>
      </c>
      <c r="D91" s="84">
        <v>0</v>
      </c>
      <c r="E91" s="84">
        <v>0</v>
      </c>
      <c r="F91" s="83">
        <f t="shared" si="20"/>
        <v>0</v>
      </c>
      <c r="G91" s="84">
        <v>0</v>
      </c>
      <c r="H91" s="84">
        <v>0</v>
      </c>
      <c r="I91" s="83">
        <f t="shared" si="21"/>
        <v>0</v>
      </c>
    </row>
    <row r="92" spans="2:9" ht="12.75">
      <c r="B92" s="80"/>
      <c r="C92" s="81" t="s">
        <v>15</v>
      </c>
      <c r="D92" s="84">
        <v>0</v>
      </c>
      <c r="E92" s="84">
        <v>0</v>
      </c>
      <c r="F92" s="83">
        <f t="shared" si="20"/>
        <v>0</v>
      </c>
      <c r="G92" s="84">
        <v>0</v>
      </c>
      <c r="H92" s="84">
        <v>0</v>
      </c>
      <c r="I92" s="83">
        <f t="shared" si="21"/>
        <v>0</v>
      </c>
    </row>
    <row r="93" spans="2:9" ht="12.75">
      <c r="B93" s="80"/>
      <c r="C93" s="81" t="s">
        <v>16</v>
      </c>
      <c r="D93" s="84">
        <v>0</v>
      </c>
      <c r="E93" s="84">
        <v>0</v>
      </c>
      <c r="F93" s="83">
        <f t="shared" si="20"/>
        <v>0</v>
      </c>
      <c r="G93" s="84">
        <v>0</v>
      </c>
      <c r="H93" s="84">
        <v>0</v>
      </c>
      <c r="I93" s="83">
        <f t="shared" si="21"/>
        <v>0</v>
      </c>
    </row>
    <row r="94" spans="2:9" ht="12.75">
      <c r="B94" s="80"/>
      <c r="C94" s="81" t="s">
        <v>17</v>
      </c>
      <c r="D94" s="84">
        <v>0</v>
      </c>
      <c r="E94" s="84">
        <v>0</v>
      </c>
      <c r="F94" s="83">
        <f t="shared" si="20"/>
        <v>0</v>
      </c>
      <c r="G94" s="84">
        <v>0</v>
      </c>
      <c r="H94" s="84">
        <v>0</v>
      </c>
      <c r="I94" s="83">
        <f t="shared" si="21"/>
        <v>0</v>
      </c>
    </row>
    <row r="95" spans="2:9" ht="12.75">
      <c r="B95" s="77" t="s">
        <v>137</v>
      </c>
      <c r="C95" s="78"/>
      <c r="D95" s="79">
        <f aca="true" t="shared" si="22" ref="D95:I95">SUM(D96:D104)</f>
        <v>8667.01</v>
      </c>
      <c r="E95" s="79">
        <f t="shared" si="22"/>
        <v>-2983.21</v>
      </c>
      <c r="F95" s="79">
        <f t="shared" si="22"/>
        <v>5683.8</v>
      </c>
      <c r="G95" s="79">
        <f t="shared" si="22"/>
        <v>5683.8</v>
      </c>
      <c r="H95" s="79">
        <f t="shared" si="22"/>
        <v>5683.8</v>
      </c>
      <c r="I95" s="79">
        <f t="shared" si="22"/>
        <v>0</v>
      </c>
    </row>
    <row r="96" spans="2:9" ht="12.75">
      <c r="B96" s="80"/>
      <c r="C96" s="81" t="s">
        <v>18</v>
      </c>
      <c r="D96" s="84">
        <v>0</v>
      </c>
      <c r="E96" s="84">
        <v>0</v>
      </c>
      <c r="F96" s="83">
        <f aca="true" t="shared" si="23" ref="F96:F104">SUM(D96,E96)</f>
        <v>0</v>
      </c>
      <c r="G96" s="84">
        <v>0</v>
      </c>
      <c r="H96" s="84">
        <v>0</v>
      </c>
      <c r="I96" s="83">
        <f t="shared" si="21"/>
        <v>0</v>
      </c>
    </row>
    <row r="97" spans="2:9" ht="12.75">
      <c r="B97" s="80"/>
      <c r="C97" s="81" t="s">
        <v>19</v>
      </c>
      <c r="D97" s="84">
        <v>0</v>
      </c>
      <c r="E97" s="84">
        <v>0</v>
      </c>
      <c r="F97" s="83">
        <f t="shared" si="23"/>
        <v>0</v>
      </c>
      <c r="G97" s="84">
        <v>0</v>
      </c>
      <c r="H97" s="84">
        <v>0</v>
      </c>
      <c r="I97" s="83">
        <f t="shared" si="21"/>
        <v>0</v>
      </c>
    </row>
    <row r="98" spans="2:9" ht="12.75">
      <c r="B98" s="80"/>
      <c r="C98" s="81" t="s">
        <v>20</v>
      </c>
      <c r="D98" s="84">
        <v>0</v>
      </c>
      <c r="E98" s="84">
        <v>0</v>
      </c>
      <c r="F98" s="83">
        <f t="shared" si="23"/>
        <v>0</v>
      </c>
      <c r="G98" s="84">
        <v>0</v>
      </c>
      <c r="H98" s="84">
        <v>0</v>
      </c>
      <c r="I98" s="83">
        <f t="shared" si="21"/>
        <v>0</v>
      </c>
    </row>
    <row r="99" spans="2:9" ht="12.75">
      <c r="B99" s="80"/>
      <c r="C99" s="81" t="s">
        <v>21</v>
      </c>
      <c r="D99" s="84">
        <v>0</v>
      </c>
      <c r="E99" s="84">
        <v>0</v>
      </c>
      <c r="F99" s="83">
        <f t="shared" si="23"/>
        <v>0</v>
      </c>
      <c r="G99" s="84">
        <v>0</v>
      </c>
      <c r="H99" s="84">
        <v>0</v>
      </c>
      <c r="I99" s="83">
        <f t="shared" si="21"/>
        <v>0</v>
      </c>
    </row>
    <row r="100" spans="2:9" ht="12.75">
      <c r="B100" s="80"/>
      <c r="C100" s="81" t="s">
        <v>22</v>
      </c>
      <c r="D100" s="84">
        <v>0</v>
      </c>
      <c r="E100" s="84">
        <v>0</v>
      </c>
      <c r="F100" s="83">
        <f t="shared" si="23"/>
        <v>0</v>
      </c>
      <c r="G100" s="84">
        <v>0</v>
      </c>
      <c r="H100" s="84">
        <v>0</v>
      </c>
      <c r="I100" s="83">
        <f t="shared" si="21"/>
        <v>0</v>
      </c>
    </row>
    <row r="101" spans="2:9" ht="12.75">
      <c r="B101" s="80"/>
      <c r="C101" s="81" t="s">
        <v>23</v>
      </c>
      <c r="D101" s="84">
        <v>0</v>
      </c>
      <c r="E101" s="84">
        <v>0</v>
      </c>
      <c r="F101" s="83">
        <f t="shared" si="23"/>
        <v>0</v>
      </c>
      <c r="G101" s="84">
        <v>0</v>
      </c>
      <c r="H101" s="84">
        <v>0</v>
      </c>
      <c r="I101" s="83">
        <f t="shared" si="21"/>
        <v>0</v>
      </c>
    </row>
    <row r="102" spans="2:9" ht="12.75">
      <c r="B102" s="80"/>
      <c r="C102" s="81" t="s">
        <v>24</v>
      </c>
      <c r="D102" s="84">
        <v>0</v>
      </c>
      <c r="E102" s="84">
        <v>0</v>
      </c>
      <c r="F102" s="83">
        <f t="shared" si="23"/>
        <v>0</v>
      </c>
      <c r="G102" s="84">
        <v>0</v>
      </c>
      <c r="H102" s="84">
        <v>0</v>
      </c>
      <c r="I102" s="83">
        <f t="shared" si="21"/>
        <v>0</v>
      </c>
    </row>
    <row r="103" spans="2:9" ht="12.75">
      <c r="B103" s="80"/>
      <c r="C103" s="81" t="s">
        <v>25</v>
      </c>
      <c r="D103" s="84">
        <v>0</v>
      </c>
      <c r="E103" s="84">
        <v>0</v>
      </c>
      <c r="F103" s="83">
        <f t="shared" si="23"/>
        <v>0</v>
      </c>
      <c r="G103" s="84">
        <v>0</v>
      </c>
      <c r="H103" s="84">
        <v>0</v>
      </c>
      <c r="I103" s="83">
        <f t="shared" si="21"/>
        <v>0</v>
      </c>
    </row>
    <row r="104" spans="2:9" ht="12.75">
      <c r="B104" s="80"/>
      <c r="C104" s="81" t="s">
        <v>26</v>
      </c>
      <c r="D104" s="85">
        <v>8667.01</v>
      </c>
      <c r="E104" s="85">
        <v>-2983.21</v>
      </c>
      <c r="F104" s="83">
        <f t="shared" si="23"/>
        <v>5683.8</v>
      </c>
      <c r="G104" s="85">
        <v>5683.8</v>
      </c>
      <c r="H104" s="85">
        <v>5683.8</v>
      </c>
      <c r="I104" s="83">
        <f t="shared" si="21"/>
        <v>0</v>
      </c>
    </row>
    <row r="105" spans="2:9" ht="12.75">
      <c r="B105" s="77" t="s">
        <v>138</v>
      </c>
      <c r="C105" s="78"/>
      <c r="D105" s="79">
        <f aca="true" t="shared" si="24" ref="D105:I105">SUM(D106:D114)</f>
        <v>854700</v>
      </c>
      <c r="E105" s="79">
        <f t="shared" si="24"/>
        <v>-205100</v>
      </c>
      <c r="F105" s="79">
        <f t="shared" si="24"/>
        <v>649600</v>
      </c>
      <c r="G105" s="79">
        <f t="shared" si="24"/>
        <v>649600</v>
      </c>
      <c r="H105" s="79">
        <f t="shared" si="24"/>
        <v>649600</v>
      </c>
      <c r="I105" s="79">
        <f t="shared" si="24"/>
        <v>0</v>
      </c>
    </row>
    <row r="106" spans="2:9" ht="12.75">
      <c r="B106" s="80"/>
      <c r="C106" s="81" t="s">
        <v>27</v>
      </c>
      <c r="D106" s="84">
        <v>0</v>
      </c>
      <c r="E106" s="84">
        <v>0</v>
      </c>
      <c r="F106" s="83">
        <f>SUM(D106,E106)</f>
        <v>0</v>
      </c>
      <c r="G106" s="84">
        <v>0</v>
      </c>
      <c r="H106" s="84">
        <v>0</v>
      </c>
      <c r="I106" s="83">
        <f t="shared" si="21"/>
        <v>0</v>
      </c>
    </row>
    <row r="107" spans="2:9" ht="12.75">
      <c r="B107" s="80"/>
      <c r="C107" s="81" t="s">
        <v>28</v>
      </c>
      <c r="D107" s="84">
        <v>0</v>
      </c>
      <c r="E107" s="84">
        <v>0</v>
      </c>
      <c r="F107" s="83">
        <f aca="true" t="shared" si="25" ref="F107:F114">SUM(D107,E107)</f>
        <v>0</v>
      </c>
      <c r="G107" s="84">
        <v>0</v>
      </c>
      <c r="H107" s="84">
        <v>0</v>
      </c>
      <c r="I107" s="83">
        <f t="shared" si="21"/>
        <v>0</v>
      </c>
    </row>
    <row r="108" spans="2:9" ht="12.75">
      <c r="B108" s="80"/>
      <c r="C108" s="81" t="s">
        <v>29</v>
      </c>
      <c r="D108" s="84">
        <v>854700</v>
      </c>
      <c r="E108" s="84">
        <v>-205100</v>
      </c>
      <c r="F108" s="83">
        <f t="shared" si="25"/>
        <v>649600</v>
      </c>
      <c r="G108" s="84">
        <v>649600</v>
      </c>
      <c r="H108" s="84">
        <v>649600</v>
      </c>
      <c r="I108" s="83">
        <f t="shared" si="21"/>
        <v>0</v>
      </c>
    </row>
    <row r="109" spans="2:9" ht="12.75">
      <c r="B109" s="80"/>
      <c r="C109" s="81" t="s">
        <v>30</v>
      </c>
      <c r="D109" s="84">
        <v>0</v>
      </c>
      <c r="E109" s="84">
        <v>0</v>
      </c>
      <c r="F109" s="83">
        <f t="shared" si="25"/>
        <v>0</v>
      </c>
      <c r="G109" s="84">
        <v>0</v>
      </c>
      <c r="H109" s="84">
        <v>0</v>
      </c>
      <c r="I109" s="83">
        <f t="shared" si="21"/>
        <v>0</v>
      </c>
    </row>
    <row r="110" spans="2:9" ht="12.75">
      <c r="B110" s="80"/>
      <c r="C110" s="81" t="s">
        <v>31</v>
      </c>
      <c r="D110" s="84">
        <v>0</v>
      </c>
      <c r="E110" s="84">
        <v>0</v>
      </c>
      <c r="F110" s="83">
        <f t="shared" si="25"/>
        <v>0</v>
      </c>
      <c r="G110" s="84">
        <v>0</v>
      </c>
      <c r="H110" s="84">
        <v>0</v>
      </c>
      <c r="I110" s="83">
        <f t="shared" si="21"/>
        <v>0</v>
      </c>
    </row>
    <row r="111" spans="2:9" ht="12.75">
      <c r="B111" s="80"/>
      <c r="C111" s="81" t="s">
        <v>32</v>
      </c>
      <c r="D111" s="84">
        <v>0</v>
      </c>
      <c r="E111" s="84">
        <v>0</v>
      </c>
      <c r="F111" s="83">
        <f t="shared" si="25"/>
        <v>0</v>
      </c>
      <c r="G111" s="84">
        <v>0</v>
      </c>
      <c r="H111" s="84">
        <v>0</v>
      </c>
      <c r="I111" s="83">
        <f t="shared" si="21"/>
        <v>0</v>
      </c>
    </row>
    <row r="112" spans="2:9" ht="12.75">
      <c r="B112" s="80"/>
      <c r="C112" s="81" t="s">
        <v>33</v>
      </c>
      <c r="D112" s="84">
        <v>0</v>
      </c>
      <c r="E112" s="84">
        <v>0</v>
      </c>
      <c r="F112" s="86">
        <f t="shared" si="25"/>
        <v>0</v>
      </c>
      <c r="G112" s="84">
        <v>0</v>
      </c>
      <c r="H112" s="84">
        <v>0</v>
      </c>
      <c r="I112" s="83">
        <f t="shared" si="21"/>
        <v>0</v>
      </c>
    </row>
    <row r="113" spans="2:9" ht="12.75">
      <c r="B113" s="80"/>
      <c r="C113" s="81" t="s">
        <v>34</v>
      </c>
      <c r="D113" s="84">
        <v>0</v>
      </c>
      <c r="E113" s="84">
        <v>0</v>
      </c>
      <c r="F113" s="83">
        <f t="shared" si="25"/>
        <v>0</v>
      </c>
      <c r="G113" s="84">
        <v>0</v>
      </c>
      <c r="H113" s="84">
        <v>0</v>
      </c>
      <c r="I113" s="83">
        <f t="shared" si="21"/>
        <v>0</v>
      </c>
    </row>
    <row r="114" spans="2:9" ht="25.5" customHeight="1">
      <c r="B114" s="80"/>
      <c r="C114" s="81" t="s">
        <v>35</v>
      </c>
      <c r="D114" s="85">
        <v>0</v>
      </c>
      <c r="E114" s="85">
        <v>0</v>
      </c>
      <c r="F114" s="83">
        <f t="shared" si="25"/>
        <v>0</v>
      </c>
      <c r="G114" s="85">
        <v>0</v>
      </c>
      <c r="H114" s="85">
        <v>0</v>
      </c>
      <c r="I114" s="83">
        <f t="shared" si="21"/>
        <v>0</v>
      </c>
    </row>
    <row r="115" spans="2:9" ht="12.75">
      <c r="B115" s="77" t="s">
        <v>139</v>
      </c>
      <c r="C115" s="78"/>
      <c r="D115" s="79">
        <f aca="true" t="shared" si="26" ref="D115:I115">SUM(D116:D124)</f>
        <v>0</v>
      </c>
      <c r="E115" s="79">
        <f t="shared" si="26"/>
        <v>0</v>
      </c>
      <c r="F115" s="79">
        <f t="shared" si="26"/>
        <v>0</v>
      </c>
      <c r="G115" s="79">
        <f t="shared" si="26"/>
        <v>0</v>
      </c>
      <c r="H115" s="79">
        <f t="shared" si="26"/>
        <v>0</v>
      </c>
      <c r="I115" s="79">
        <f t="shared" si="26"/>
        <v>0</v>
      </c>
    </row>
    <row r="116" spans="2:9" ht="12.75">
      <c r="B116" s="80"/>
      <c r="C116" s="81" t="s">
        <v>36</v>
      </c>
      <c r="D116" s="84">
        <v>0</v>
      </c>
      <c r="E116" s="84">
        <v>0</v>
      </c>
      <c r="F116" s="83">
        <f>SUM(D116,E116)</f>
        <v>0</v>
      </c>
      <c r="G116" s="84">
        <v>0</v>
      </c>
      <c r="H116" s="84">
        <v>0</v>
      </c>
      <c r="I116" s="86">
        <f t="shared" si="21"/>
        <v>0</v>
      </c>
    </row>
    <row r="117" spans="2:9" ht="12.75">
      <c r="B117" s="80"/>
      <c r="C117" s="81" t="s">
        <v>37</v>
      </c>
      <c r="D117" s="84">
        <v>0</v>
      </c>
      <c r="E117" s="84">
        <v>0</v>
      </c>
      <c r="F117" s="83">
        <f aca="true" t="shared" si="27" ref="F117:F124">SUM(D117,E117)</f>
        <v>0</v>
      </c>
      <c r="G117" s="84">
        <v>0</v>
      </c>
      <c r="H117" s="84">
        <v>0</v>
      </c>
      <c r="I117" s="86">
        <f t="shared" si="21"/>
        <v>0</v>
      </c>
    </row>
    <row r="118" spans="2:9" ht="12.75">
      <c r="B118" s="80"/>
      <c r="C118" s="81" t="s">
        <v>38</v>
      </c>
      <c r="D118" s="84">
        <v>0</v>
      </c>
      <c r="E118" s="84">
        <v>0</v>
      </c>
      <c r="F118" s="83">
        <f t="shared" si="27"/>
        <v>0</v>
      </c>
      <c r="G118" s="84">
        <v>0</v>
      </c>
      <c r="H118" s="84">
        <v>0</v>
      </c>
      <c r="I118" s="86">
        <f t="shared" si="21"/>
        <v>0</v>
      </c>
    </row>
    <row r="119" spans="2:9" ht="12.75">
      <c r="B119" s="80"/>
      <c r="C119" s="81" t="s">
        <v>39</v>
      </c>
      <c r="D119" s="84">
        <v>0</v>
      </c>
      <c r="E119" s="84">
        <v>0</v>
      </c>
      <c r="F119" s="83">
        <f t="shared" si="27"/>
        <v>0</v>
      </c>
      <c r="G119" s="84">
        <v>0</v>
      </c>
      <c r="H119" s="84">
        <v>0</v>
      </c>
      <c r="I119" s="86">
        <f t="shared" si="21"/>
        <v>0</v>
      </c>
    </row>
    <row r="120" spans="2:9" ht="12.75">
      <c r="B120" s="80"/>
      <c r="C120" s="81" t="s">
        <v>40</v>
      </c>
      <c r="D120" s="84">
        <v>0</v>
      </c>
      <c r="E120" s="84">
        <v>0</v>
      </c>
      <c r="F120" s="83">
        <f t="shared" si="27"/>
        <v>0</v>
      </c>
      <c r="G120" s="84">
        <v>0</v>
      </c>
      <c r="H120" s="84">
        <v>0</v>
      </c>
      <c r="I120" s="86">
        <f t="shared" si="21"/>
        <v>0</v>
      </c>
    </row>
    <row r="121" spans="2:9" ht="12.75">
      <c r="B121" s="80"/>
      <c r="C121" s="81" t="s">
        <v>41</v>
      </c>
      <c r="D121" s="84">
        <v>0</v>
      </c>
      <c r="E121" s="84">
        <v>0</v>
      </c>
      <c r="F121" s="83">
        <f t="shared" si="27"/>
        <v>0</v>
      </c>
      <c r="G121" s="84">
        <v>0</v>
      </c>
      <c r="H121" s="84">
        <v>0</v>
      </c>
      <c r="I121" s="86">
        <f t="shared" si="21"/>
        <v>0</v>
      </c>
    </row>
    <row r="122" spans="2:9" ht="12.75">
      <c r="B122" s="80"/>
      <c r="C122" s="81" t="s">
        <v>42</v>
      </c>
      <c r="D122" s="84">
        <v>0</v>
      </c>
      <c r="E122" s="84">
        <v>0</v>
      </c>
      <c r="F122" s="83">
        <f t="shared" si="27"/>
        <v>0</v>
      </c>
      <c r="G122" s="84">
        <v>0</v>
      </c>
      <c r="H122" s="84">
        <v>0</v>
      </c>
      <c r="I122" s="86">
        <f t="shared" si="21"/>
        <v>0</v>
      </c>
    </row>
    <row r="123" spans="2:9" ht="12.75">
      <c r="B123" s="80"/>
      <c r="C123" s="81" t="s">
        <v>43</v>
      </c>
      <c r="D123" s="84">
        <v>0</v>
      </c>
      <c r="E123" s="84">
        <v>0</v>
      </c>
      <c r="F123" s="83">
        <f t="shared" si="27"/>
        <v>0</v>
      </c>
      <c r="G123" s="84">
        <v>0</v>
      </c>
      <c r="H123" s="84">
        <v>0</v>
      </c>
      <c r="I123" s="86">
        <f t="shared" si="21"/>
        <v>0</v>
      </c>
    </row>
    <row r="124" spans="2:9" ht="12.75">
      <c r="B124" s="80"/>
      <c r="C124" s="81" t="s">
        <v>44</v>
      </c>
      <c r="D124" s="85">
        <v>0</v>
      </c>
      <c r="E124" s="85">
        <v>0</v>
      </c>
      <c r="F124" s="83">
        <f t="shared" si="27"/>
        <v>0</v>
      </c>
      <c r="G124" s="85">
        <v>0</v>
      </c>
      <c r="H124" s="85">
        <v>0</v>
      </c>
      <c r="I124" s="86">
        <f t="shared" si="21"/>
        <v>0</v>
      </c>
    </row>
    <row r="125" spans="2:9" ht="12.75">
      <c r="B125" s="77" t="s">
        <v>147</v>
      </c>
      <c r="C125" s="78"/>
      <c r="D125" s="79">
        <f aca="true" t="shared" si="28" ref="D125:I125">SUM(D126:D134)</f>
        <v>701474.24</v>
      </c>
      <c r="E125" s="79">
        <f t="shared" si="28"/>
        <v>-130571.46</v>
      </c>
      <c r="F125" s="79">
        <f t="shared" si="28"/>
        <v>570902.78</v>
      </c>
      <c r="G125" s="79">
        <f t="shared" si="28"/>
        <v>570902.78</v>
      </c>
      <c r="H125" s="79">
        <f t="shared" si="28"/>
        <v>570902.78</v>
      </c>
      <c r="I125" s="79">
        <f t="shared" si="28"/>
        <v>-2.9103830456733704E-11</v>
      </c>
    </row>
    <row r="126" spans="2:9" ht="12.75">
      <c r="B126" s="80"/>
      <c r="C126" s="81" t="s">
        <v>45</v>
      </c>
      <c r="D126" s="84">
        <v>368132</v>
      </c>
      <c r="E126" s="84">
        <v>-130571.46</v>
      </c>
      <c r="F126" s="83">
        <f aca="true" t="shared" si="29" ref="F126:F134">SUM(D126,E126)</f>
        <v>237560.53999999998</v>
      </c>
      <c r="G126" s="84">
        <v>237560.54</v>
      </c>
      <c r="H126" s="84">
        <v>237560.54</v>
      </c>
      <c r="I126" s="86">
        <f t="shared" si="21"/>
        <v>-2.9103830456733704E-11</v>
      </c>
    </row>
    <row r="127" spans="2:9" ht="12.75">
      <c r="B127" s="80"/>
      <c r="C127" s="81" t="s">
        <v>46</v>
      </c>
      <c r="D127" s="84">
        <v>333342.24</v>
      </c>
      <c r="E127" s="84">
        <v>0</v>
      </c>
      <c r="F127" s="83">
        <f t="shared" si="29"/>
        <v>333342.24</v>
      </c>
      <c r="G127" s="84">
        <v>333342.24</v>
      </c>
      <c r="H127" s="84">
        <v>333342.24</v>
      </c>
      <c r="I127" s="86">
        <f t="shared" si="21"/>
        <v>0</v>
      </c>
    </row>
    <row r="128" spans="2:9" ht="12.75">
      <c r="B128" s="80"/>
      <c r="C128" s="81" t="s">
        <v>47</v>
      </c>
      <c r="D128" s="84">
        <v>0</v>
      </c>
      <c r="E128" s="84">
        <v>0</v>
      </c>
      <c r="F128" s="83">
        <f t="shared" si="29"/>
        <v>0</v>
      </c>
      <c r="G128" s="84">
        <v>0</v>
      </c>
      <c r="H128" s="84">
        <v>0</v>
      </c>
      <c r="I128" s="86">
        <f t="shared" si="21"/>
        <v>0</v>
      </c>
    </row>
    <row r="129" spans="2:9" ht="12.75">
      <c r="B129" s="80"/>
      <c r="C129" s="81" t="s">
        <v>48</v>
      </c>
      <c r="D129" s="84">
        <v>0</v>
      </c>
      <c r="E129" s="84">
        <v>0</v>
      </c>
      <c r="F129" s="83">
        <f t="shared" si="29"/>
        <v>0</v>
      </c>
      <c r="G129" s="84">
        <v>0</v>
      </c>
      <c r="H129" s="84">
        <v>0</v>
      </c>
      <c r="I129" s="86">
        <f t="shared" si="21"/>
        <v>0</v>
      </c>
    </row>
    <row r="130" spans="2:9" ht="12.75">
      <c r="B130" s="80"/>
      <c r="C130" s="81" t="s">
        <v>49</v>
      </c>
      <c r="D130" s="84">
        <v>0</v>
      </c>
      <c r="E130" s="84">
        <v>0</v>
      </c>
      <c r="F130" s="83">
        <f t="shared" si="29"/>
        <v>0</v>
      </c>
      <c r="G130" s="84">
        <v>0</v>
      </c>
      <c r="H130" s="84">
        <v>0</v>
      </c>
      <c r="I130" s="86">
        <f t="shared" si="21"/>
        <v>0</v>
      </c>
    </row>
    <row r="131" spans="2:9" ht="12.75">
      <c r="B131" s="80"/>
      <c r="C131" s="81" t="s">
        <v>50</v>
      </c>
      <c r="D131" s="84">
        <v>0</v>
      </c>
      <c r="E131" s="84">
        <v>0</v>
      </c>
      <c r="F131" s="83">
        <f t="shared" si="29"/>
        <v>0</v>
      </c>
      <c r="G131" s="84">
        <v>0</v>
      </c>
      <c r="H131" s="84">
        <v>0</v>
      </c>
      <c r="I131" s="86">
        <f t="shared" si="21"/>
        <v>0</v>
      </c>
    </row>
    <row r="132" spans="2:9" ht="12.75">
      <c r="B132" s="80"/>
      <c r="C132" s="81" t="s">
        <v>51</v>
      </c>
      <c r="D132" s="84">
        <v>0</v>
      </c>
      <c r="E132" s="84">
        <v>0</v>
      </c>
      <c r="F132" s="83">
        <f t="shared" si="29"/>
        <v>0</v>
      </c>
      <c r="G132" s="84">
        <v>0</v>
      </c>
      <c r="H132" s="84">
        <v>0</v>
      </c>
      <c r="I132" s="86">
        <f t="shared" si="21"/>
        <v>0</v>
      </c>
    </row>
    <row r="133" spans="2:9" ht="12.75">
      <c r="B133" s="80"/>
      <c r="C133" s="81" t="s">
        <v>52</v>
      </c>
      <c r="D133" s="84">
        <v>0</v>
      </c>
      <c r="E133" s="84">
        <v>0</v>
      </c>
      <c r="F133" s="83">
        <f t="shared" si="29"/>
        <v>0</v>
      </c>
      <c r="G133" s="84">
        <v>0</v>
      </c>
      <c r="H133" s="84">
        <v>0</v>
      </c>
      <c r="I133" s="86">
        <f t="shared" si="21"/>
        <v>0</v>
      </c>
    </row>
    <row r="134" spans="2:9" ht="12.75">
      <c r="B134" s="80"/>
      <c r="C134" s="81" t="s">
        <v>53</v>
      </c>
      <c r="D134" s="85">
        <v>0</v>
      </c>
      <c r="E134" s="85">
        <v>0</v>
      </c>
      <c r="F134" s="83">
        <f t="shared" si="29"/>
        <v>0</v>
      </c>
      <c r="G134" s="85">
        <v>0</v>
      </c>
      <c r="H134" s="85">
        <v>0</v>
      </c>
      <c r="I134" s="86">
        <f t="shared" si="21"/>
        <v>0</v>
      </c>
    </row>
    <row r="135" spans="2:9" ht="12.75">
      <c r="B135" s="77" t="s">
        <v>148</v>
      </c>
      <c r="C135" s="78"/>
      <c r="D135" s="79">
        <f aca="true" t="shared" si="30" ref="D135:I135">SUM(D136:D138)</f>
        <v>0</v>
      </c>
      <c r="E135" s="79">
        <f t="shared" si="30"/>
        <v>0</v>
      </c>
      <c r="F135" s="79">
        <f t="shared" si="30"/>
        <v>0</v>
      </c>
      <c r="G135" s="79">
        <f t="shared" si="30"/>
        <v>0</v>
      </c>
      <c r="H135" s="79">
        <f t="shared" si="30"/>
        <v>0</v>
      </c>
      <c r="I135" s="79">
        <f t="shared" si="30"/>
        <v>0</v>
      </c>
    </row>
    <row r="136" spans="2:9" ht="12.75">
      <c r="B136" s="80"/>
      <c r="C136" s="81" t="s">
        <v>54</v>
      </c>
      <c r="D136" s="84">
        <v>0</v>
      </c>
      <c r="E136" s="84">
        <v>0</v>
      </c>
      <c r="F136" s="83">
        <f>SUM(D136,E136)</f>
        <v>0</v>
      </c>
      <c r="G136" s="84">
        <v>0</v>
      </c>
      <c r="H136" s="84">
        <v>0</v>
      </c>
      <c r="I136" s="86">
        <f t="shared" si="21"/>
        <v>0</v>
      </c>
    </row>
    <row r="137" spans="2:9" ht="12.75">
      <c r="B137" s="80"/>
      <c r="C137" s="90" t="s">
        <v>55</v>
      </c>
      <c r="D137" s="84">
        <v>0</v>
      </c>
      <c r="E137" s="84">
        <v>0</v>
      </c>
      <c r="F137" s="83">
        <f>SUM(D137,E137)</f>
        <v>0</v>
      </c>
      <c r="G137" s="84">
        <v>0</v>
      </c>
      <c r="H137" s="84">
        <v>0</v>
      </c>
      <c r="I137" s="86">
        <f t="shared" si="21"/>
        <v>0</v>
      </c>
    </row>
    <row r="138" spans="2:9" ht="12.75">
      <c r="B138" s="80"/>
      <c r="C138" s="81" t="s">
        <v>56</v>
      </c>
      <c r="D138" s="84">
        <v>0</v>
      </c>
      <c r="E138" s="84">
        <v>0</v>
      </c>
      <c r="F138" s="83">
        <f>SUM(D138,E138)</f>
        <v>0</v>
      </c>
      <c r="G138" s="84">
        <v>0</v>
      </c>
      <c r="H138" s="84">
        <v>0</v>
      </c>
      <c r="I138" s="86">
        <f t="shared" si="21"/>
        <v>0</v>
      </c>
    </row>
    <row r="139" spans="2:9" ht="12.75">
      <c r="B139" s="77" t="s">
        <v>142</v>
      </c>
      <c r="C139" s="78"/>
      <c r="D139" s="79">
        <f aca="true" t="shared" si="31" ref="D139:I139">SUM(D140:D146)</f>
        <v>0</v>
      </c>
      <c r="E139" s="79">
        <f t="shared" si="31"/>
        <v>0</v>
      </c>
      <c r="F139" s="79">
        <f t="shared" si="31"/>
        <v>0</v>
      </c>
      <c r="G139" s="79">
        <f t="shared" si="31"/>
        <v>0</v>
      </c>
      <c r="H139" s="79">
        <f t="shared" si="31"/>
        <v>0</v>
      </c>
      <c r="I139" s="79">
        <f t="shared" si="31"/>
        <v>0</v>
      </c>
    </row>
    <row r="140" spans="2:9" ht="12.75">
      <c r="B140" s="80"/>
      <c r="C140" s="81" t="s">
        <v>57</v>
      </c>
      <c r="D140" s="84">
        <v>0</v>
      </c>
      <c r="E140" s="84">
        <v>0</v>
      </c>
      <c r="F140" s="83">
        <f>SUM(D140,E140)</f>
        <v>0</v>
      </c>
      <c r="G140" s="84">
        <v>0</v>
      </c>
      <c r="H140" s="84">
        <v>0</v>
      </c>
      <c r="I140" s="83">
        <f t="shared" si="21"/>
        <v>0</v>
      </c>
    </row>
    <row r="141" spans="2:9" ht="12.75">
      <c r="B141" s="80"/>
      <c r="C141" s="81" t="s">
        <v>58</v>
      </c>
      <c r="D141" s="84">
        <v>0</v>
      </c>
      <c r="E141" s="84">
        <v>0</v>
      </c>
      <c r="F141" s="83">
        <f aca="true" t="shared" si="32" ref="F141:F158">SUM(D141,E141)</f>
        <v>0</v>
      </c>
      <c r="G141" s="84">
        <v>0</v>
      </c>
      <c r="H141" s="84">
        <v>0</v>
      </c>
      <c r="I141" s="83">
        <f t="shared" si="21"/>
        <v>0</v>
      </c>
    </row>
    <row r="142" spans="2:9" ht="12.75">
      <c r="B142" s="80"/>
      <c r="C142" s="81" t="s">
        <v>59</v>
      </c>
      <c r="D142" s="84">
        <v>0</v>
      </c>
      <c r="E142" s="84">
        <v>0</v>
      </c>
      <c r="F142" s="83">
        <f t="shared" si="32"/>
        <v>0</v>
      </c>
      <c r="G142" s="84">
        <v>0</v>
      </c>
      <c r="H142" s="84">
        <v>0</v>
      </c>
      <c r="I142" s="83">
        <f t="shared" si="21"/>
        <v>0</v>
      </c>
    </row>
    <row r="143" spans="2:9" ht="12.75">
      <c r="B143" s="80"/>
      <c r="C143" s="81" t="s">
        <v>60</v>
      </c>
      <c r="D143" s="84">
        <v>0</v>
      </c>
      <c r="E143" s="84">
        <v>0</v>
      </c>
      <c r="F143" s="83">
        <f t="shared" si="32"/>
        <v>0</v>
      </c>
      <c r="G143" s="84">
        <v>0</v>
      </c>
      <c r="H143" s="84">
        <v>0</v>
      </c>
      <c r="I143" s="83">
        <f t="shared" si="21"/>
        <v>0</v>
      </c>
    </row>
    <row r="144" spans="2:9" ht="22.5">
      <c r="B144" s="80"/>
      <c r="C144" s="87" t="s">
        <v>143</v>
      </c>
      <c r="D144" s="84">
        <v>0</v>
      </c>
      <c r="E144" s="84">
        <v>0</v>
      </c>
      <c r="F144" s="83">
        <f t="shared" si="32"/>
        <v>0</v>
      </c>
      <c r="G144" s="84">
        <v>0</v>
      </c>
      <c r="H144" s="84">
        <v>0</v>
      </c>
      <c r="I144" s="83">
        <f t="shared" si="21"/>
        <v>0</v>
      </c>
    </row>
    <row r="145" spans="2:9" ht="12.75">
      <c r="B145" s="80"/>
      <c r="C145" s="81" t="s">
        <v>61</v>
      </c>
      <c r="D145" s="84">
        <v>0</v>
      </c>
      <c r="E145" s="84">
        <v>0</v>
      </c>
      <c r="F145" s="83">
        <f t="shared" si="32"/>
        <v>0</v>
      </c>
      <c r="G145" s="84">
        <v>0</v>
      </c>
      <c r="H145" s="84">
        <v>0</v>
      </c>
      <c r="I145" s="83">
        <f t="shared" si="21"/>
        <v>0</v>
      </c>
    </row>
    <row r="146" spans="2:9" ht="12.75">
      <c r="B146" s="80"/>
      <c r="C146" s="81" t="s">
        <v>62</v>
      </c>
      <c r="D146" s="84">
        <v>0</v>
      </c>
      <c r="E146" s="84">
        <v>0</v>
      </c>
      <c r="F146" s="83">
        <f t="shared" si="32"/>
        <v>0</v>
      </c>
      <c r="G146" s="84">
        <v>0</v>
      </c>
      <c r="H146" s="84">
        <v>0</v>
      </c>
      <c r="I146" s="83">
        <f t="shared" si="21"/>
        <v>0</v>
      </c>
    </row>
    <row r="147" spans="2:9" ht="12.75">
      <c r="B147" s="77" t="s">
        <v>149</v>
      </c>
      <c r="C147" s="78"/>
      <c r="D147" s="79">
        <f aca="true" t="shared" si="33" ref="D147:I147">SUM(D148:D150)</f>
        <v>0</v>
      </c>
      <c r="E147" s="79">
        <f t="shared" si="33"/>
        <v>0</v>
      </c>
      <c r="F147" s="79">
        <f t="shared" si="33"/>
        <v>0</v>
      </c>
      <c r="G147" s="79">
        <f t="shared" si="33"/>
        <v>0</v>
      </c>
      <c r="H147" s="79">
        <f t="shared" si="33"/>
        <v>0</v>
      </c>
      <c r="I147" s="79">
        <f t="shared" si="33"/>
        <v>0</v>
      </c>
    </row>
    <row r="148" spans="2:9" ht="12.75">
      <c r="B148" s="80"/>
      <c r="C148" s="81" t="s">
        <v>63</v>
      </c>
      <c r="D148" s="84">
        <v>0</v>
      </c>
      <c r="E148" s="84">
        <v>0</v>
      </c>
      <c r="F148" s="83">
        <f t="shared" si="32"/>
        <v>0</v>
      </c>
      <c r="G148" s="84">
        <v>0</v>
      </c>
      <c r="H148" s="84">
        <v>0</v>
      </c>
      <c r="I148" s="83">
        <f t="shared" si="21"/>
        <v>0</v>
      </c>
    </row>
    <row r="149" spans="2:9" ht="12.75">
      <c r="B149" s="80"/>
      <c r="C149" s="81" t="s">
        <v>64</v>
      </c>
      <c r="D149" s="84">
        <v>0</v>
      </c>
      <c r="E149" s="84">
        <v>0</v>
      </c>
      <c r="F149" s="83">
        <f t="shared" si="32"/>
        <v>0</v>
      </c>
      <c r="G149" s="84">
        <v>0</v>
      </c>
      <c r="H149" s="84">
        <v>0</v>
      </c>
      <c r="I149" s="83">
        <f t="shared" si="21"/>
        <v>0</v>
      </c>
    </row>
    <row r="150" spans="2:9" ht="12.75">
      <c r="B150" s="80"/>
      <c r="C150" s="81" t="s">
        <v>65</v>
      </c>
      <c r="D150" s="84">
        <v>0</v>
      </c>
      <c r="E150" s="84">
        <v>0</v>
      </c>
      <c r="F150" s="83">
        <f t="shared" si="32"/>
        <v>0</v>
      </c>
      <c r="G150" s="84">
        <v>0</v>
      </c>
      <c r="H150" s="84">
        <v>0</v>
      </c>
      <c r="I150" s="83">
        <f t="shared" si="21"/>
        <v>0</v>
      </c>
    </row>
    <row r="151" spans="2:9" ht="12.75">
      <c r="B151" s="77" t="s">
        <v>145</v>
      </c>
      <c r="C151" s="78"/>
      <c r="D151" s="79">
        <f aca="true" t="shared" si="34" ref="D151:I151">SUM(D152:D158)</f>
        <v>0</v>
      </c>
      <c r="E151" s="79">
        <f t="shared" si="34"/>
        <v>0</v>
      </c>
      <c r="F151" s="79">
        <f t="shared" si="34"/>
        <v>0</v>
      </c>
      <c r="G151" s="79">
        <f t="shared" si="34"/>
        <v>0</v>
      </c>
      <c r="H151" s="79">
        <f t="shared" si="34"/>
        <v>0</v>
      </c>
      <c r="I151" s="79">
        <f t="shared" si="34"/>
        <v>0</v>
      </c>
    </row>
    <row r="152" spans="2:9" ht="12.75">
      <c r="B152" s="80"/>
      <c r="C152" s="81" t="s">
        <v>66</v>
      </c>
      <c r="D152" s="84">
        <v>0</v>
      </c>
      <c r="E152" s="84">
        <v>0</v>
      </c>
      <c r="F152" s="83">
        <f t="shared" si="32"/>
        <v>0</v>
      </c>
      <c r="G152" s="84">
        <v>0</v>
      </c>
      <c r="H152" s="84">
        <v>0</v>
      </c>
      <c r="I152" s="83">
        <f t="shared" si="21"/>
        <v>0</v>
      </c>
    </row>
    <row r="153" spans="2:9" ht="12.75">
      <c r="B153" s="80"/>
      <c r="C153" s="81" t="s">
        <v>67</v>
      </c>
      <c r="D153" s="84">
        <v>0</v>
      </c>
      <c r="E153" s="84">
        <v>0</v>
      </c>
      <c r="F153" s="83">
        <f t="shared" si="32"/>
        <v>0</v>
      </c>
      <c r="G153" s="84">
        <v>0</v>
      </c>
      <c r="H153" s="84">
        <v>0</v>
      </c>
      <c r="I153" s="83">
        <f t="shared" si="21"/>
        <v>0</v>
      </c>
    </row>
    <row r="154" spans="2:9" ht="12.75">
      <c r="B154" s="80"/>
      <c r="C154" s="81" t="s">
        <v>68</v>
      </c>
      <c r="D154" s="84">
        <v>0</v>
      </c>
      <c r="E154" s="84">
        <v>0</v>
      </c>
      <c r="F154" s="83">
        <f t="shared" si="32"/>
        <v>0</v>
      </c>
      <c r="G154" s="84">
        <v>0</v>
      </c>
      <c r="H154" s="84">
        <v>0</v>
      </c>
      <c r="I154" s="83">
        <f>IF(D154&gt;=0,IF(OR(C154="",G154="",H154=""),"",IF(OR(F154&lt;G154,H154&gt;G154),"Error",F154-G154)),0)</f>
        <v>0</v>
      </c>
    </row>
    <row r="155" spans="2:9" ht="12.75">
      <c r="B155" s="80"/>
      <c r="C155" s="81" t="s">
        <v>69</v>
      </c>
      <c r="D155" s="84">
        <v>0</v>
      </c>
      <c r="E155" s="84">
        <v>0</v>
      </c>
      <c r="F155" s="83">
        <f t="shared" si="32"/>
        <v>0</v>
      </c>
      <c r="G155" s="84">
        <v>0</v>
      </c>
      <c r="H155" s="84">
        <v>0</v>
      </c>
      <c r="I155" s="83">
        <f>IF(D155&gt;=0,IF(OR(C155="",G155="",H155=""),"",IF(OR(F155&lt;G155,H155&gt;G155),"Error",F155-G155)),0)</f>
        <v>0</v>
      </c>
    </row>
    <row r="156" spans="2:9" ht="12.75">
      <c r="B156" s="80"/>
      <c r="C156" s="81" t="s">
        <v>70</v>
      </c>
      <c r="D156" s="84">
        <v>0</v>
      </c>
      <c r="E156" s="84">
        <v>0</v>
      </c>
      <c r="F156" s="83">
        <f t="shared" si="32"/>
        <v>0</v>
      </c>
      <c r="G156" s="84">
        <v>0</v>
      </c>
      <c r="H156" s="84">
        <v>0</v>
      </c>
      <c r="I156" s="83">
        <f>IF(D156&gt;=0,IF(OR(C156="",G156="",H156=""),"",IF(OR(F156&lt;G156,H156&gt;G156),"Error",F156-G156)),0)</f>
        <v>0</v>
      </c>
    </row>
    <row r="157" spans="2:9" ht="12.75">
      <c r="B157" s="80"/>
      <c r="C157" s="81" t="s">
        <v>71</v>
      </c>
      <c r="D157" s="84">
        <v>0</v>
      </c>
      <c r="E157" s="84">
        <v>0</v>
      </c>
      <c r="F157" s="83">
        <f t="shared" si="32"/>
        <v>0</v>
      </c>
      <c r="G157" s="84">
        <v>0</v>
      </c>
      <c r="H157" s="84">
        <v>0</v>
      </c>
      <c r="I157" s="83">
        <f>IF(D157&gt;=0,IF(OR(C157="",G157="",H157=""),"",IF(OR(F157&lt;G157,H157&gt;G157),"Error",F157-G157)),0)</f>
        <v>0</v>
      </c>
    </row>
    <row r="158" spans="2:9" ht="12.75">
      <c r="B158" s="80"/>
      <c r="C158" s="81" t="s">
        <v>72</v>
      </c>
      <c r="D158" s="84">
        <v>0</v>
      </c>
      <c r="E158" s="84">
        <v>0</v>
      </c>
      <c r="F158" s="83">
        <f t="shared" si="32"/>
        <v>0</v>
      </c>
      <c r="G158" s="84">
        <v>0</v>
      </c>
      <c r="H158" s="84">
        <v>0</v>
      </c>
      <c r="I158" s="83">
        <f>IF(D158&gt;=0,IF(OR(C158="",G158="",H158=""),"",IF(OR(F158&lt;G158,H158&gt;G158),"Error",F158-G158)),0)</f>
        <v>0</v>
      </c>
    </row>
    <row r="159" spans="2:9" ht="12.75">
      <c r="B159" s="80"/>
      <c r="C159" s="81"/>
      <c r="D159" s="83"/>
      <c r="E159" s="83"/>
      <c r="F159" s="83"/>
      <c r="G159" s="83"/>
      <c r="H159" s="83"/>
      <c r="I159" s="83"/>
    </row>
    <row r="160" spans="2:9" ht="12.75">
      <c r="B160" s="77" t="s">
        <v>150</v>
      </c>
      <c r="C160" s="78"/>
      <c r="D160" s="79">
        <f aca="true" t="shared" si="35" ref="D160:I160">SUM(D10,D85)</f>
        <v>469299280.46</v>
      </c>
      <c r="E160" s="79">
        <f t="shared" si="35"/>
        <v>92460533.49</v>
      </c>
      <c r="F160" s="79">
        <f t="shared" si="35"/>
        <v>561759813.95</v>
      </c>
      <c r="G160" s="79">
        <f t="shared" si="35"/>
        <v>475933095.09999996</v>
      </c>
      <c r="H160" s="79">
        <f t="shared" si="35"/>
        <v>442015143.25</v>
      </c>
      <c r="I160" s="79">
        <f t="shared" si="35"/>
        <v>85826718.85</v>
      </c>
    </row>
    <row r="161" spans="2:9" ht="13.5" thickBot="1">
      <c r="B161" s="91"/>
      <c r="C161" s="92"/>
      <c r="D161" s="93"/>
      <c r="E161" s="93"/>
      <c r="F161" s="93"/>
      <c r="G161" s="93"/>
      <c r="H161" s="93"/>
      <c r="I161" s="93"/>
    </row>
  </sheetData>
  <sheetProtection/>
  <mergeCells count="30">
    <mergeCell ref="B125:C125"/>
    <mergeCell ref="B135:C135"/>
    <mergeCell ref="B139:C139"/>
    <mergeCell ref="B147:C147"/>
    <mergeCell ref="B151:C151"/>
    <mergeCell ref="B160:C160"/>
    <mergeCell ref="B84:C84"/>
    <mergeCell ref="B85:C85"/>
    <mergeCell ref="B87:C87"/>
    <mergeCell ref="B95:C95"/>
    <mergeCell ref="B105:C105"/>
    <mergeCell ref="B115:C115"/>
    <mergeCell ref="B40:C40"/>
    <mergeCell ref="B50:C50"/>
    <mergeCell ref="B60:C60"/>
    <mergeCell ref="B64:C64"/>
    <mergeCell ref="B72:C72"/>
    <mergeCell ref="B76:C76"/>
    <mergeCell ref="B7:C9"/>
    <mergeCell ref="I7:I9"/>
    <mergeCell ref="B10:C10"/>
    <mergeCell ref="B12:C12"/>
    <mergeCell ref="B20:C20"/>
    <mergeCell ref="B30:C30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D38" sqref="D38"/>
    </sheetView>
  </sheetViews>
  <sheetFormatPr defaultColWidth="11.00390625" defaultRowHeight="15"/>
  <cols>
    <col min="1" max="1" width="4.421875" style="3" customWidth="1"/>
    <col min="2" max="2" width="39.00390625" style="3" customWidth="1"/>
    <col min="3" max="3" width="14.00390625" style="3" customWidth="1"/>
    <col min="4" max="4" width="13.28125" style="3" customWidth="1"/>
    <col min="5" max="5" width="12.8515625" style="3" customWidth="1"/>
    <col min="6" max="6" width="13.00390625" style="3" customWidth="1"/>
    <col min="7" max="7" width="14.28125" style="3" customWidth="1"/>
    <col min="8" max="8" width="13.57421875" style="3" customWidth="1"/>
    <col min="9" max="16384" width="11.00390625" style="3" customWidth="1"/>
  </cols>
  <sheetData>
    <row r="1" ht="13.5" thickBot="1"/>
    <row r="2" spans="2:8" ht="12.75">
      <c r="B2" s="56" t="s">
        <v>74</v>
      </c>
      <c r="C2" s="57"/>
      <c r="D2" s="57"/>
      <c r="E2" s="57"/>
      <c r="F2" s="57"/>
      <c r="G2" s="57"/>
      <c r="H2" s="58"/>
    </row>
    <row r="3" spans="2:8" ht="12.75">
      <c r="B3" s="59" t="s">
        <v>0</v>
      </c>
      <c r="C3" s="60"/>
      <c r="D3" s="60"/>
      <c r="E3" s="60"/>
      <c r="F3" s="60"/>
      <c r="G3" s="60"/>
      <c r="H3" s="61"/>
    </row>
    <row r="4" spans="2:8" ht="12.75">
      <c r="B4" s="59" t="s">
        <v>76</v>
      </c>
      <c r="C4" s="60"/>
      <c r="D4" s="60"/>
      <c r="E4" s="60"/>
      <c r="F4" s="60"/>
      <c r="G4" s="60"/>
      <c r="H4" s="61"/>
    </row>
    <row r="5" spans="2:8" ht="12.75">
      <c r="B5" s="59" t="s">
        <v>75</v>
      </c>
      <c r="C5" s="60"/>
      <c r="D5" s="60"/>
      <c r="E5" s="60"/>
      <c r="F5" s="60"/>
      <c r="G5" s="60"/>
      <c r="H5" s="61"/>
    </row>
    <row r="6" spans="2:8" ht="13.5" thickBot="1">
      <c r="B6" s="62" t="s">
        <v>2</v>
      </c>
      <c r="C6" s="63"/>
      <c r="D6" s="63"/>
      <c r="E6" s="63"/>
      <c r="F6" s="63"/>
      <c r="G6" s="63"/>
      <c r="H6" s="64"/>
    </row>
    <row r="7" spans="2:8" ht="13.5" thickBot="1">
      <c r="B7" s="65" t="s">
        <v>3</v>
      </c>
      <c r="C7" s="67" t="s">
        <v>4</v>
      </c>
      <c r="D7" s="68"/>
      <c r="E7" s="68"/>
      <c r="F7" s="68"/>
      <c r="G7" s="69"/>
      <c r="H7" s="65" t="s">
        <v>5</v>
      </c>
    </row>
    <row r="8" spans="2:8" ht="26.25" thickBot="1">
      <c r="B8" s="66"/>
      <c r="C8" s="2" t="s">
        <v>6</v>
      </c>
      <c r="D8" s="2" t="s">
        <v>77</v>
      </c>
      <c r="E8" s="2" t="s">
        <v>78</v>
      </c>
      <c r="F8" s="2" t="s">
        <v>9</v>
      </c>
      <c r="G8" s="2" t="s">
        <v>79</v>
      </c>
      <c r="H8" s="66"/>
    </row>
    <row r="9" spans="2:8" ht="12.75">
      <c r="B9" s="7" t="s">
        <v>80</v>
      </c>
      <c r="C9" s="8">
        <f aca="true" t="shared" si="0" ref="C9:H9">SUM(C10:C17)</f>
        <v>467734439</v>
      </c>
      <c r="D9" s="8">
        <f t="shared" si="0"/>
        <v>92799188.59</v>
      </c>
      <c r="E9" s="8">
        <f t="shared" si="0"/>
        <v>560533627.5899999</v>
      </c>
      <c r="F9" s="8">
        <f t="shared" si="0"/>
        <v>474706907.94</v>
      </c>
      <c r="G9" s="8">
        <f t="shared" si="0"/>
        <v>440788956.09</v>
      </c>
      <c r="H9" s="8">
        <f t="shared" si="0"/>
        <v>85826719.64999996</v>
      </c>
    </row>
    <row r="10" spans="2:8" ht="12.75" customHeight="1">
      <c r="B10" s="9" t="s">
        <v>151</v>
      </c>
      <c r="C10" s="10">
        <v>455921870</v>
      </c>
      <c r="D10" s="10">
        <v>83040220.92</v>
      </c>
      <c r="E10" s="10">
        <v>538962090.92</v>
      </c>
      <c r="F10" s="10">
        <v>455167737.32</v>
      </c>
      <c r="G10" s="10">
        <v>422072644.07</v>
      </c>
      <c r="H10" s="5">
        <v>83794353.59999996</v>
      </c>
    </row>
    <row r="11" spans="2:8" ht="12.75">
      <c r="B11" s="9" t="s">
        <v>82</v>
      </c>
      <c r="C11" s="11">
        <v>11812569</v>
      </c>
      <c r="D11" s="11">
        <v>9758967.67</v>
      </c>
      <c r="E11" s="11">
        <v>21571536.67</v>
      </c>
      <c r="F11" s="11">
        <v>19539170.62</v>
      </c>
      <c r="G11" s="11">
        <v>18716312.02</v>
      </c>
      <c r="H11" s="5">
        <v>2032366.0500000007</v>
      </c>
    </row>
    <row r="12" spans="2:8" ht="12.75">
      <c r="B12" s="9"/>
      <c r="C12" s="11"/>
      <c r="D12" s="11"/>
      <c r="E12" s="11"/>
      <c r="F12" s="11"/>
      <c r="G12" s="11"/>
      <c r="H12" s="5">
        <f aca="true" t="shared" si="1" ref="H12:H17">E12-F12</f>
        <v>0</v>
      </c>
    </row>
    <row r="13" spans="2:8" ht="12.75">
      <c r="B13" s="9"/>
      <c r="C13" s="11"/>
      <c r="D13" s="11"/>
      <c r="E13" s="11"/>
      <c r="F13" s="11"/>
      <c r="G13" s="11"/>
      <c r="H13" s="5">
        <f t="shared" si="1"/>
        <v>0</v>
      </c>
    </row>
    <row r="14" spans="2:8" ht="12.75">
      <c r="B14" s="9"/>
      <c r="C14" s="11"/>
      <c r="D14" s="11"/>
      <c r="E14" s="11"/>
      <c r="F14" s="11"/>
      <c r="G14" s="11"/>
      <c r="H14" s="5">
        <f t="shared" si="1"/>
        <v>0</v>
      </c>
    </row>
    <row r="15" spans="2:8" ht="12.75">
      <c r="B15" s="9"/>
      <c r="C15" s="11"/>
      <c r="D15" s="11"/>
      <c r="E15" s="11"/>
      <c r="F15" s="11"/>
      <c r="G15" s="11"/>
      <c r="H15" s="5">
        <f t="shared" si="1"/>
        <v>0</v>
      </c>
    </row>
    <row r="16" spans="2:8" ht="12.75">
      <c r="B16" s="9"/>
      <c r="C16" s="11"/>
      <c r="D16" s="11"/>
      <c r="E16" s="11"/>
      <c r="F16" s="11"/>
      <c r="G16" s="11"/>
      <c r="H16" s="5">
        <f t="shared" si="1"/>
        <v>0</v>
      </c>
    </row>
    <row r="17" spans="2:8" ht="12.75">
      <c r="B17" s="9"/>
      <c r="C17" s="11"/>
      <c r="D17" s="11"/>
      <c r="E17" s="11"/>
      <c r="F17" s="11"/>
      <c r="G17" s="11"/>
      <c r="H17" s="5">
        <f t="shared" si="1"/>
        <v>0</v>
      </c>
    </row>
    <row r="18" spans="2:8" ht="12.75">
      <c r="B18" s="12"/>
      <c r="C18" s="11"/>
      <c r="D18" s="11"/>
      <c r="E18" s="11"/>
      <c r="F18" s="11"/>
      <c r="G18" s="11"/>
      <c r="H18" s="11"/>
    </row>
    <row r="19" spans="2:8" ht="12.75">
      <c r="B19" s="13" t="s">
        <v>83</v>
      </c>
      <c r="C19" s="14">
        <f aca="true" t="shared" si="2" ref="C19:H19">SUM(C20:C27)</f>
        <v>1564841.25</v>
      </c>
      <c r="D19" s="14">
        <f t="shared" si="2"/>
        <v>-338654.67</v>
      </c>
      <c r="E19" s="14">
        <f t="shared" si="2"/>
        <v>1226186.58</v>
      </c>
      <c r="F19" s="14">
        <f t="shared" si="2"/>
        <v>1226186.58</v>
      </c>
      <c r="G19" s="14">
        <f t="shared" si="2"/>
        <v>1226186.58</v>
      </c>
      <c r="H19" s="14">
        <f t="shared" si="2"/>
        <v>0</v>
      </c>
    </row>
    <row r="20" spans="2:8" ht="12.75">
      <c r="B20" s="9" t="s">
        <v>81</v>
      </c>
      <c r="C20" s="10">
        <v>1564841.25</v>
      </c>
      <c r="D20" s="10">
        <v>-338654.67</v>
      </c>
      <c r="E20" s="10">
        <v>1226186.58</v>
      </c>
      <c r="F20" s="10">
        <v>1226186.58</v>
      </c>
      <c r="G20" s="10">
        <v>1226186.58</v>
      </c>
      <c r="H20" s="5">
        <v>0</v>
      </c>
    </row>
    <row r="21" spans="2:8" ht="12.75">
      <c r="B21" s="9"/>
      <c r="C21" s="10"/>
      <c r="D21" s="10"/>
      <c r="E21" s="10"/>
      <c r="F21" s="10"/>
      <c r="G21" s="10"/>
      <c r="H21" s="5">
        <f aca="true" t="shared" si="3" ref="H21:H28">E21-F21</f>
        <v>0</v>
      </c>
    </row>
    <row r="22" spans="2:8" ht="12.75">
      <c r="B22" s="9"/>
      <c r="C22" s="10"/>
      <c r="D22" s="10"/>
      <c r="E22" s="10"/>
      <c r="F22" s="10"/>
      <c r="G22" s="10"/>
      <c r="H22" s="5">
        <f t="shared" si="3"/>
        <v>0</v>
      </c>
    </row>
    <row r="23" spans="2:8" ht="12.75">
      <c r="B23" s="9"/>
      <c r="C23" s="10"/>
      <c r="D23" s="10"/>
      <c r="E23" s="10"/>
      <c r="F23" s="10"/>
      <c r="G23" s="10"/>
      <c r="H23" s="5">
        <f t="shared" si="3"/>
        <v>0</v>
      </c>
    </row>
    <row r="24" spans="2:8" ht="12.75">
      <c r="B24" s="9"/>
      <c r="C24" s="11"/>
      <c r="D24" s="11"/>
      <c r="E24" s="11"/>
      <c r="F24" s="11"/>
      <c r="G24" s="11"/>
      <c r="H24" s="5">
        <f t="shared" si="3"/>
        <v>0</v>
      </c>
    </row>
    <row r="25" spans="2:8" ht="12.75">
      <c r="B25" s="9"/>
      <c r="C25" s="11"/>
      <c r="D25" s="11"/>
      <c r="E25" s="11"/>
      <c r="F25" s="11"/>
      <c r="G25" s="11"/>
      <c r="H25" s="5">
        <f t="shared" si="3"/>
        <v>0</v>
      </c>
    </row>
    <row r="26" spans="2:8" ht="12.75">
      <c r="B26" s="9"/>
      <c r="C26" s="11"/>
      <c r="D26" s="11"/>
      <c r="E26" s="11"/>
      <c r="F26" s="11"/>
      <c r="G26" s="11"/>
      <c r="H26" s="5">
        <f t="shared" si="3"/>
        <v>0</v>
      </c>
    </row>
    <row r="27" spans="2:8" ht="12.75">
      <c r="B27" s="9"/>
      <c r="C27" s="11"/>
      <c r="D27" s="11"/>
      <c r="E27" s="11"/>
      <c r="F27" s="11"/>
      <c r="G27" s="11"/>
      <c r="H27" s="5">
        <f t="shared" si="3"/>
        <v>0</v>
      </c>
    </row>
    <row r="28" spans="2:8" ht="12.75">
      <c r="B28" s="12"/>
      <c r="C28" s="11"/>
      <c r="D28" s="11"/>
      <c r="E28" s="11"/>
      <c r="F28" s="11"/>
      <c r="G28" s="11"/>
      <c r="H28" s="5">
        <f t="shared" si="3"/>
        <v>0</v>
      </c>
    </row>
    <row r="29" spans="2:8" ht="12.75">
      <c r="B29" s="7" t="s">
        <v>73</v>
      </c>
      <c r="C29" s="15">
        <f aca="true" t="shared" si="4" ref="C29:H29">C9+C19</f>
        <v>469299280.25</v>
      </c>
      <c r="D29" s="15">
        <f t="shared" si="4"/>
        <v>92460533.92</v>
      </c>
      <c r="E29" s="15">
        <f t="shared" si="4"/>
        <v>561759814.17</v>
      </c>
      <c r="F29" s="15">
        <f t="shared" si="4"/>
        <v>475933094.52</v>
      </c>
      <c r="G29" s="15">
        <f t="shared" si="4"/>
        <v>442015142.66999996</v>
      </c>
      <c r="H29" s="15">
        <f t="shared" si="4"/>
        <v>85826719.64999996</v>
      </c>
    </row>
    <row r="30" spans="2:8" ht="13.5" thickBot="1">
      <c r="B30" s="16"/>
      <c r="C30" s="17"/>
      <c r="D30" s="17"/>
      <c r="E30" s="17"/>
      <c r="F30" s="17"/>
      <c r="G30" s="17"/>
      <c r="H30" s="1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55">
      <selection activeCell="D91" sqref="D9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1" t="s">
        <v>74</v>
      </c>
      <c r="B2" s="42"/>
      <c r="C2" s="42"/>
      <c r="D2" s="42"/>
      <c r="E2" s="42"/>
      <c r="F2" s="42"/>
      <c r="G2" s="43"/>
    </row>
    <row r="3" spans="1:7" ht="12.75">
      <c r="A3" s="44" t="s">
        <v>0</v>
      </c>
      <c r="B3" s="45"/>
      <c r="C3" s="45"/>
      <c r="D3" s="45"/>
      <c r="E3" s="45"/>
      <c r="F3" s="45"/>
      <c r="G3" s="46"/>
    </row>
    <row r="4" spans="1:7" ht="12.75">
      <c r="A4" s="44" t="s">
        <v>84</v>
      </c>
      <c r="B4" s="45"/>
      <c r="C4" s="45"/>
      <c r="D4" s="45"/>
      <c r="E4" s="45"/>
      <c r="F4" s="45"/>
      <c r="G4" s="46"/>
    </row>
    <row r="5" spans="1:7" ht="12.75">
      <c r="A5" s="44" t="s">
        <v>75</v>
      </c>
      <c r="B5" s="45"/>
      <c r="C5" s="45"/>
      <c r="D5" s="45"/>
      <c r="E5" s="45"/>
      <c r="F5" s="45"/>
      <c r="G5" s="46"/>
    </row>
    <row r="6" spans="1:7" ht="13.5" thickBot="1">
      <c r="A6" s="47" t="s">
        <v>2</v>
      </c>
      <c r="B6" s="48"/>
      <c r="C6" s="48"/>
      <c r="D6" s="48"/>
      <c r="E6" s="48"/>
      <c r="F6" s="48"/>
      <c r="G6" s="49"/>
    </row>
    <row r="7" spans="1:7" ht="15.75" customHeight="1">
      <c r="A7" s="41" t="s">
        <v>3</v>
      </c>
      <c r="B7" s="56" t="s">
        <v>4</v>
      </c>
      <c r="C7" s="57"/>
      <c r="D7" s="57"/>
      <c r="E7" s="57"/>
      <c r="F7" s="58"/>
      <c r="G7" s="65" t="s">
        <v>5</v>
      </c>
    </row>
    <row r="8" spans="1:7" ht="15.75" customHeight="1" thickBot="1">
      <c r="A8" s="44"/>
      <c r="B8" s="62"/>
      <c r="C8" s="63"/>
      <c r="D8" s="63"/>
      <c r="E8" s="63"/>
      <c r="F8" s="64"/>
      <c r="G8" s="70"/>
    </row>
    <row r="9" spans="1:7" ht="26.25" thickBot="1">
      <c r="A9" s="47"/>
      <c r="B9" s="18" t="s">
        <v>6</v>
      </c>
      <c r="C9" s="2" t="s">
        <v>7</v>
      </c>
      <c r="D9" s="2" t="s">
        <v>8</v>
      </c>
      <c r="E9" s="2" t="s">
        <v>9</v>
      </c>
      <c r="F9" s="2" t="s">
        <v>79</v>
      </c>
      <c r="G9" s="66"/>
    </row>
    <row r="10" spans="1:7" ht="12.75">
      <c r="A10" s="19"/>
      <c r="B10" s="20"/>
      <c r="C10" s="20"/>
      <c r="D10" s="20"/>
      <c r="E10" s="20"/>
      <c r="F10" s="20"/>
      <c r="G10" s="20"/>
    </row>
    <row r="11" spans="1:7" ht="12.75">
      <c r="A11" s="21" t="s">
        <v>85</v>
      </c>
      <c r="B11" s="22">
        <f aca="true" t="shared" si="0" ref="B11:G11">B12+B22+B31+B42</f>
        <v>467734439</v>
      </c>
      <c r="C11" s="22">
        <f t="shared" si="0"/>
        <v>92799188.59</v>
      </c>
      <c r="D11" s="22">
        <f t="shared" si="0"/>
        <v>560533627.59</v>
      </c>
      <c r="E11" s="22">
        <f t="shared" si="0"/>
        <v>474706907.94</v>
      </c>
      <c r="F11" s="22">
        <f t="shared" si="0"/>
        <v>440788956.09</v>
      </c>
      <c r="G11" s="22">
        <f t="shared" si="0"/>
        <v>85826719.65000004</v>
      </c>
    </row>
    <row r="12" spans="1:7" ht="12.75">
      <c r="A12" s="21" t="s">
        <v>86</v>
      </c>
      <c r="B12" s="22">
        <f>SUM(B13:B20)</f>
        <v>467734439</v>
      </c>
      <c r="C12" s="22">
        <f>SUM(C13:C20)</f>
        <v>92799188.59</v>
      </c>
      <c r="D12" s="22">
        <f>SUM(D13:D20)</f>
        <v>560533627.59</v>
      </c>
      <c r="E12" s="22">
        <f>SUM(E13:E20)</f>
        <v>474706907.94</v>
      </c>
      <c r="F12" s="22">
        <f>SUM(F13:F20)</f>
        <v>440788956.09</v>
      </c>
      <c r="G12" s="22">
        <f>D12-E12</f>
        <v>85826719.65000004</v>
      </c>
    </row>
    <row r="13" spans="1:7" ht="12.75">
      <c r="A13" s="23" t="s">
        <v>87</v>
      </c>
      <c r="B13" s="24"/>
      <c r="C13" s="24"/>
      <c r="D13" s="24">
        <f>B13+C13</f>
        <v>0</v>
      </c>
      <c r="E13" s="24"/>
      <c r="F13" s="24"/>
      <c r="G13" s="24">
        <f aca="true" t="shared" si="1" ref="G13:G20">D13-E13</f>
        <v>0</v>
      </c>
    </row>
    <row r="14" spans="1:7" ht="12.75">
      <c r="A14" s="23" t="s">
        <v>88</v>
      </c>
      <c r="B14" s="24">
        <v>467734439</v>
      </c>
      <c r="C14" s="24">
        <v>92799188.59</v>
      </c>
      <c r="D14" s="24">
        <v>560533627.59</v>
      </c>
      <c r="E14" s="24">
        <v>474706907.94</v>
      </c>
      <c r="F14" s="24">
        <v>440788956.09</v>
      </c>
      <c r="G14" s="24">
        <v>85826719.65000004</v>
      </c>
    </row>
    <row r="15" spans="1:7" ht="12.75">
      <c r="A15" s="23" t="s">
        <v>89</v>
      </c>
      <c r="B15" s="24"/>
      <c r="C15" s="24"/>
      <c r="D15" s="24">
        <f aca="true" t="shared" si="2" ref="D14:D20">B15+C15</f>
        <v>0</v>
      </c>
      <c r="E15" s="24"/>
      <c r="F15" s="24"/>
      <c r="G15" s="24">
        <f t="shared" si="1"/>
        <v>0</v>
      </c>
    </row>
    <row r="16" spans="1:7" ht="12.75">
      <c r="A16" s="23" t="s">
        <v>90</v>
      </c>
      <c r="B16" s="24"/>
      <c r="C16" s="24"/>
      <c r="D16" s="24">
        <f t="shared" si="2"/>
        <v>0</v>
      </c>
      <c r="E16" s="24"/>
      <c r="F16" s="24"/>
      <c r="G16" s="24">
        <f t="shared" si="1"/>
        <v>0</v>
      </c>
    </row>
    <row r="17" spans="1:7" ht="12.75">
      <c r="A17" s="23" t="s">
        <v>91</v>
      </c>
      <c r="B17" s="24"/>
      <c r="C17" s="24"/>
      <c r="D17" s="24">
        <f t="shared" si="2"/>
        <v>0</v>
      </c>
      <c r="E17" s="24"/>
      <c r="F17" s="24"/>
      <c r="G17" s="24">
        <f t="shared" si="1"/>
        <v>0</v>
      </c>
    </row>
    <row r="18" spans="1:7" ht="12.75">
      <c r="A18" s="23" t="s">
        <v>92</v>
      </c>
      <c r="B18" s="24"/>
      <c r="C18" s="24"/>
      <c r="D18" s="24">
        <f t="shared" si="2"/>
        <v>0</v>
      </c>
      <c r="E18" s="24"/>
      <c r="F18" s="24"/>
      <c r="G18" s="24">
        <f t="shared" si="1"/>
        <v>0</v>
      </c>
    </row>
    <row r="19" spans="1:7" ht="12.75">
      <c r="A19" s="23" t="s">
        <v>93</v>
      </c>
      <c r="B19" s="24"/>
      <c r="C19" s="24"/>
      <c r="D19" s="24">
        <f t="shared" si="2"/>
        <v>0</v>
      </c>
      <c r="E19" s="24"/>
      <c r="F19" s="24"/>
      <c r="G19" s="24">
        <f t="shared" si="1"/>
        <v>0</v>
      </c>
    </row>
    <row r="20" spans="1:7" ht="12.75">
      <c r="A20" s="23" t="s">
        <v>94</v>
      </c>
      <c r="B20" s="24"/>
      <c r="C20" s="24"/>
      <c r="D20" s="24">
        <f t="shared" si="2"/>
        <v>0</v>
      </c>
      <c r="E20" s="24"/>
      <c r="F20" s="24"/>
      <c r="G20" s="24">
        <f t="shared" si="1"/>
        <v>0</v>
      </c>
    </row>
    <row r="21" spans="1:7" ht="12.75">
      <c r="A21" s="25"/>
      <c r="B21" s="24"/>
      <c r="C21" s="24"/>
      <c r="D21" s="24"/>
      <c r="E21" s="24"/>
      <c r="F21" s="24"/>
      <c r="G21" s="24"/>
    </row>
    <row r="22" spans="1:7" ht="12.75">
      <c r="A22" s="21" t="s">
        <v>95</v>
      </c>
      <c r="B22" s="22">
        <f>SUM(B23:B29)</f>
        <v>0</v>
      </c>
      <c r="C22" s="22">
        <f>SUM(C23:C29)</f>
        <v>0</v>
      </c>
      <c r="D22" s="22">
        <f>SUM(D23:D29)</f>
        <v>0</v>
      </c>
      <c r="E22" s="22">
        <f>SUM(E23:E29)</f>
        <v>0</v>
      </c>
      <c r="F22" s="22">
        <f>SUM(F23:F29)</f>
        <v>0</v>
      </c>
      <c r="G22" s="22">
        <f aca="true" t="shared" si="3" ref="G22:G29">D22-E22</f>
        <v>0</v>
      </c>
    </row>
    <row r="23" spans="1:7" ht="12.75">
      <c r="A23" s="23" t="s">
        <v>96</v>
      </c>
      <c r="B23" s="24"/>
      <c r="C23" s="24"/>
      <c r="D23" s="24">
        <f>B23+C23</f>
        <v>0</v>
      </c>
      <c r="E23" s="24"/>
      <c r="F23" s="24"/>
      <c r="G23" s="24">
        <f t="shared" si="3"/>
        <v>0</v>
      </c>
    </row>
    <row r="24" spans="1:7" ht="12.75">
      <c r="A24" s="23" t="s">
        <v>97</v>
      </c>
      <c r="B24" s="24"/>
      <c r="C24" s="24"/>
      <c r="D24" s="24">
        <f aca="true" t="shared" si="4" ref="D24:D29">B24+C24</f>
        <v>0</v>
      </c>
      <c r="E24" s="24"/>
      <c r="F24" s="24"/>
      <c r="G24" s="24">
        <f t="shared" si="3"/>
        <v>0</v>
      </c>
    </row>
    <row r="25" spans="1:7" ht="12.75">
      <c r="A25" s="23" t="s">
        <v>98</v>
      </c>
      <c r="B25" s="24"/>
      <c r="C25" s="24"/>
      <c r="D25" s="24">
        <f t="shared" si="4"/>
        <v>0</v>
      </c>
      <c r="E25" s="24"/>
      <c r="F25" s="24"/>
      <c r="G25" s="24">
        <f t="shared" si="3"/>
        <v>0</v>
      </c>
    </row>
    <row r="26" spans="1:7" ht="12.75">
      <c r="A26" s="23" t="s">
        <v>99</v>
      </c>
      <c r="B26" s="24"/>
      <c r="C26" s="24"/>
      <c r="D26" s="24">
        <f t="shared" si="4"/>
        <v>0</v>
      </c>
      <c r="E26" s="24"/>
      <c r="F26" s="24"/>
      <c r="G26" s="24">
        <f t="shared" si="3"/>
        <v>0</v>
      </c>
    </row>
    <row r="27" spans="1:7" ht="12.75">
      <c r="A27" s="23" t="s">
        <v>100</v>
      </c>
      <c r="B27" s="24"/>
      <c r="C27" s="24"/>
      <c r="D27" s="24">
        <f t="shared" si="4"/>
        <v>0</v>
      </c>
      <c r="E27" s="24"/>
      <c r="F27" s="24"/>
      <c r="G27" s="24">
        <f t="shared" si="3"/>
        <v>0</v>
      </c>
    </row>
    <row r="28" spans="1:7" ht="12.75">
      <c r="A28" s="23" t="s">
        <v>101</v>
      </c>
      <c r="B28" s="24"/>
      <c r="C28" s="24"/>
      <c r="D28" s="24">
        <f t="shared" si="4"/>
        <v>0</v>
      </c>
      <c r="E28" s="24"/>
      <c r="F28" s="24"/>
      <c r="G28" s="24">
        <f t="shared" si="3"/>
        <v>0</v>
      </c>
    </row>
    <row r="29" spans="1:7" ht="12.75">
      <c r="A29" s="23" t="s">
        <v>102</v>
      </c>
      <c r="B29" s="24"/>
      <c r="C29" s="24"/>
      <c r="D29" s="24">
        <f t="shared" si="4"/>
        <v>0</v>
      </c>
      <c r="E29" s="24"/>
      <c r="F29" s="24"/>
      <c r="G29" s="24">
        <f t="shared" si="3"/>
        <v>0</v>
      </c>
    </row>
    <row r="30" spans="1:7" ht="12.75">
      <c r="A30" s="25"/>
      <c r="B30" s="24"/>
      <c r="C30" s="24"/>
      <c r="D30" s="24"/>
      <c r="E30" s="24"/>
      <c r="F30" s="24"/>
      <c r="G30" s="24"/>
    </row>
    <row r="31" spans="1:7" ht="12.75">
      <c r="A31" s="21" t="s">
        <v>103</v>
      </c>
      <c r="B31" s="22">
        <f>SUM(B32:B40)</f>
        <v>0</v>
      </c>
      <c r="C31" s="22">
        <f>SUM(C32:C40)</f>
        <v>0</v>
      </c>
      <c r="D31" s="22">
        <f>SUM(D32:D40)</f>
        <v>0</v>
      </c>
      <c r="E31" s="22">
        <f>SUM(E32:E40)</f>
        <v>0</v>
      </c>
      <c r="F31" s="22">
        <f>SUM(F32:F40)</f>
        <v>0</v>
      </c>
      <c r="G31" s="22">
        <f aca="true" t="shared" si="5" ref="G31:G40">D31-E31</f>
        <v>0</v>
      </c>
    </row>
    <row r="32" spans="1:7" ht="12.75">
      <c r="A32" s="23" t="s">
        <v>104</v>
      </c>
      <c r="B32" s="24"/>
      <c r="C32" s="24"/>
      <c r="D32" s="24">
        <f>B32+C32</f>
        <v>0</v>
      </c>
      <c r="E32" s="24"/>
      <c r="F32" s="24"/>
      <c r="G32" s="24">
        <f t="shared" si="5"/>
        <v>0</v>
      </c>
    </row>
    <row r="33" spans="1:7" ht="12.75">
      <c r="A33" s="23" t="s">
        <v>105</v>
      </c>
      <c r="B33" s="24"/>
      <c r="C33" s="24"/>
      <c r="D33" s="24">
        <f aca="true" t="shared" si="6" ref="D33:D40">B33+C33</f>
        <v>0</v>
      </c>
      <c r="E33" s="24"/>
      <c r="F33" s="24"/>
      <c r="G33" s="24">
        <f t="shared" si="5"/>
        <v>0</v>
      </c>
    </row>
    <row r="34" spans="1:7" ht="12.75">
      <c r="A34" s="23" t="s">
        <v>106</v>
      </c>
      <c r="B34" s="24"/>
      <c r="C34" s="24"/>
      <c r="D34" s="24">
        <f t="shared" si="6"/>
        <v>0</v>
      </c>
      <c r="E34" s="24"/>
      <c r="F34" s="24"/>
      <c r="G34" s="24">
        <f t="shared" si="5"/>
        <v>0</v>
      </c>
    </row>
    <row r="35" spans="1:7" ht="12.75">
      <c r="A35" s="23" t="s">
        <v>107</v>
      </c>
      <c r="B35" s="24"/>
      <c r="C35" s="24"/>
      <c r="D35" s="24">
        <f t="shared" si="6"/>
        <v>0</v>
      </c>
      <c r="E35" s="24"/>
      <c r="F35" s="24"/>
      <c r="G35" s="24">
        <f t="shared" si="5"/>
        <v>0</v>
      </c>
    </row>
    <row r="36" spans="1:7" ht="12.75">
      <c r="A36" s="23" t="s">
        <v>108</v>
      </c>
      <c r="B36" s="24"/>
      <c r="C36" s="24"/>
      <c r="D36" s="24">
        <f t="shared" si="6"/>
        <v>0</v>
      </c>
      <c r="E36" s="24"/>
      <c r="F36" s="24"/>
      <c r="G36" s="24">
        <f t="shared" si="5"/>
        <v>0</v>
      </c>
    </row>
    <row r="37" spans="1:7" ht="12.75">
      <c r="A37" s="23" t="s">
        <v>109</v>
      </c>
      <c r="B37" s="24"/>
      <c r="C37" s="24"/>
      <c r="D37" s="24">
        <f t="shared" si="6"/>
        <v>0</v>
      </c>
      <c r="E37" s="24"/>
      <c r="F37" s="24"/>
      <c r="G37" s="24">
        <f t="shared" si="5"/>
        <v>0</v>
      </c>
    </row>
    <row r="38" spans="1:7" ht="12.75">
      <c r="A38" s="23" t="s">
        <v>110</v>
      </c>
      <c r="B38" s="24"/>
      <c r="C38" s="24"/>
      <c r="D38" s="24">
        <f t="shared" si="6"/>
        <v>0</v>
      </c>
      <c r="E38" s="24"/>
      <c r="F38" s="24"/>
      <c r="G38" s="24">
        <f t="shared" si="5"/>
        <v>0</v>
      </c>
    </row>
    <row r="39" spans="1:7" ht="12.75">
      <c r="A39" s="23" t="s">
        <v>111</v>
      </c>
      <c r="B39" s="24"/>
      <c r="C39" s="24"/>
      <c r="D39" s="24">
        <f t="shared" si="6"/>
        <v>0</v>
      </c>
      <c r="E39" s="24"/>
      <c r="F39" s="24"/>
      <c r="G39" s="24">
        <f t="shared" si="5"/>
        <v>0</v>
      </c>
    </row>
    <row r="40" spans="1:7" ht="12.75">
      <c r="A40" s="23" t="s">
        <v>112</v>
      </c>
      <c r="B40" s="24"/>
      <c r="C40" s="24"/>
      <c r="D40" s="24">
        <f t="shared" si="6"/>
        <v>0</v>
      </c>
      <c r="E40" s="24"/>
      <c r="F40" s="24"/>
      <c r="G40" s="24">
        <f t="shared" si="5"/>
        <v>0</v>
      </c>
    </row>
    <row r="41" spans="1:7" ht="12.75">
      <c r="A41" s="25"/>
      <c r="B41" s="24"/>
      <c r="C41" s="24"/>
      <c r="D41" s="24"/>
      <c r="E41" s="24"/>
      <c r="F41" s="24"/>
      <c r="G41" s="24"/>
    </row>
    <row r="42" spans="1:7" ht="12.75">
      <c r="A42" s="21" t="s">
        <v>113</v>
      </c>
      <c r="B42" s="22">
        <f>SUM(B43:B46)</f>
        <v>0</v>
      </c>
      <c r="C42" s="22">
        <f>SUM(C43:C46)</f>
        <v>0</v>
      </c>
      <c r="D42" s="22">
        <f>SUM(D43:D46)</f>
        <v>0</v>
      </c>
      <c r="E42" s="22">
        <f>SUM(E43:E46)</f>
        <v>0</v>
      </c>
      <c r="F42" s="22">
        <f>SUM(F43:F46)</f>
        <v>0</v>
      </c>
      <c r="G42" s="22">
        <f>D42-E42</f>
        <v>0</v>
      </c>
    </row>
    <row r="43" spans="1:7" ht="12.75">
      <c r="A43" s="23" t="s">
        <v>114</v>
      </c>
      <c r="B43" s="24"/>
      <c r="C43" s="24"/>
      <c r="D43" s="24">
        <f>B43+C43</f>
        <v>0</v>
      </c>
      <c r="E43" s="24"/>
      <c r="F43" s="24"/>
      <c r="G43" s="24">
        <f>D43-E43</f>
        <v>0</v>
      </c>
    </row>
    <row r="44" spans="1:7" ht="25.5">
      <c r="A44" s="26" t="s">
        <v>115</v>
      </c>
      <c r="B44" s="24"/>
      <c r="C44" s="24"/>
      <c r="D44" s="24">
        <f>B44+C44</f>
        <v>0</v>
      </c>
      <c r="E44" s="24"/>
      <c r="F44" s="24"/>
      <c r="G44" s="24">
        <f>D44-E44</f>
        <v>0</v>
      </c>
    </row>
    <row r="45" spans="1:7" ht="12.75">
      <c r="A45" s="23" t="s">
        <v>116</v>
      </c>
      <c r="B45" s="24"/>
      <c r="C45" s="24"/>
      <c r="D45" s="24">
        <f>B45+C45</f>
        <v>0</v>
      </c>
      <c r="E45" s="24"/>
      <c r="F45" s="24"/>
      <c r="G45" s="24">
        <f>D45-E45</f>
        <v>0</v>
      </c>
    </row>
    <row r="46" spans="1:7" ht="12.75">
      <c r="A46" s="23" t="s">
        <v>117</v>
      </c>
      <c r="B46" s="24"/>
      <c r="C46" s="24"/>
      <c r="D46" s="24">
        <f>B46+C46</f>
        <v>0</v>
      </c>
      <c r="E46" s="24"/>
      <c r="F46" s="24"/>
      <c r="G46" s="24">
        <f>D46-E46</f>
        <v>0</v>
      </c>
    </row>
    <row r="47" spans="1:7" ht="12.75">
      <c r="A47" s="25"/>
      <c r="B47" s="24"/>
      <c r="C47" s="24"/>
      <c r="D47" s="24"/>
      <c r="E47" s="24"/>
      <c r="F47" s="24"/>
      <c r="G47" s="24"/>
    </row>
    <row r="48" spans="1:7" ht="12.75">
      <c r="A48" s="21" t="s">
        <v>118</v>
      </c>
      <c r="B48" s="22">
        <f>B49+B59+B68+B79</f>
        <v>1564841.25</v>
      </c>
      <c r="C48" s="22">
        <f>C49+C59+C68+C79</f>
        <v>-338654.67</v>
      </c>
      <c r="D48" s="22">
        <f>D49+D59+D68+D79</f>
        <v>1226186.58</v>
      </c>
      <c r="E48" s="22">
        <f>E49+E59+E68+E79</f>
        <v>1226186.58</v>
      </c>
      <c r="F48" s="22">
        <f>F49+F59+F68+F79</f>
        <v>1226186.58</v>
      </c>
      <c r="G48" s="22">
        <f aca="true" t="shared" si="7" ref="G48:G83">D48-E48</f>
        <v>0</v>
      </c>
    </row>
    <row r="49" spans="1:7" ht="12.75">
      <c r="A49" s="21" t="s">
        <v>86</v>
      </c>
      <c r="B49" s="22">
        <f>SUM(B50:B57)</f>
        <v>1564841.25</v>
      </c>
      <c r="C49" s="22">
        <f>SUM(C50:C57)</f>
        <v>-338654.67</v>
      </c>
      <c r="D49" s="22">
        <f>SUM(D50:D57)</f>
        <v>1226186.58</v>
      </c>
      <c r="E49" s="22">
        <f>SUM(E50:E57)</f>
        <v>1226186.58</v>
      </c>
      <c r="F49" s="22">
        <f>SUM(F50:F57)</f>
        <v>1226186.58</v>
      </c>
      <c r="G49" s="22">
        <f t="shared" si="7"/>
        <v>0</v>
      </c>
    </row>
    <row r="50" spans="1:7" ht="12.75">
      <c r="A50" s="23" t="s">
        <v>87</v>
      </c>
      <c r="B50" s="24"/>
      <c r="C50" s="24"/>
      <c r="D50" s="24">
        <f>B50+C50</f>
        <v>0</v>
      </c>
      <c r="E50" s="24"/>
      <c r="F50" s="24"/>
      <c r="G50" s="24">
        <f t="shared" si="7"/>
        <v>0</v>
      </c>
    </row>
    <row r="51" spans="1:7" ht="12.75">
      <c r="A51" s="23" t="s">
        <v>88</v>
      </c>
      <c r="B51" s="24">
        <v>1564841.25</v>
      </c>
      <c r="C51" s="24">
        <v>-338654.67</v>
      </c>
      <c r="D51" s="24">
        <v>1226186.58</v>
      </c>
      <c r="E51" s="24">
        <v>1226186.58</v>
      </c>
      <c r="F51" s="24">
        <v>1226186.58</v>
      </c>
      <c r="G51" s="24">
        <f>D51-E51</f>
        <v>0</v>
      </c>
    </row>
    <row r="52" spans="1:7" ht="12.75">
      <c r="A52" s="23" t="s">
        <v>89</v>
      </c>
      <c r="B52" s="24"/>
      <c r="C52" s="24"/>
      <c r="D52" s="24">
        <f aca="true" t="shared" si="8" ref="D51:D57">B52+C52</f>
        <v>0</v>
      </c>
      <c r="E52" s="24"/>
      <c r="F52" s="24"/>
      <c r="G52" s="24">
        <f t="shared" si="7"/>
        <v>0</v>
      </c>
    </row>
    <row r="53" spans="1:7" ht="12.75">
      <c r="A53" s="23" t="s">
        <v>90</v>
      </c>
      <c r="B53" s="24"/>
      <c r="C53" s="24"/>
      <c r="D53" s="24">
        <f t="shared" si="8"/>
        <v>0</v>
      </c>
      <c r="E53" s="24"/>
      <c r="F53" s="24"/>
      <c r="G53" s="24">
        <f t="shared" si="7"/>
        <v>0</v>
      </c>
    </row>
    <row r="54" spans="1:7" ht="12.75">
      <c r="A54" s="23" t="s">
        <v>91</v>
      </c>
      <c r="B54" s="24"/>
      <c r="C54" s="24"/>
      <c r="D54" s="24">
        <f t="shared" si="8"/>
        <v>0</v>
      </c>
      <c r="E54" s="24"/>
      <c r="F54" s="24"/>
      <c r="G54" s="24">
        <f t="shared" si="7"/>
        <v>0</v>
      </c>
    </row>
    <row r="55" spans="1:7" ht="12.75">
      <c r="A55" s="23" t="s">
        <v>92</v>
      </c>
      <c r="B55" s="24"/>
      <c r="C55" s="24"/>
      <c r="D55" s="24">
        <f t="shared" si="8"/>
        <v>0</v>
      </c>
      <c r="E55" s="24"/>
      <c r="F55" s="24"/>
      <c r="G55" s="24">
        <f t="shared" si="7"/>
        <v>0</v>
      </c>
    </row>
    <row r="56" spans="1:7" ht="12.75">
      <c r="A56" s="23" t="s">
        <v>93</v>
      </c>
      <c r="B56" s="24"/>
      <c r="C56" s="24"/>
      <c r="D56" s="24">
        <f t="shared" si="8"/>
        <v>0</v>
      </c>
      <c r="E56" s="24"/>
      <c r="F56" s="24"/>
      <c r="G56" s="24">
        <f t="shared" si="7"/>
        <v>0</v>
      </c>
    </row>
    <row r="57" spans="1:7" ht="12.75">
      <c r="A57" s="23" t="s">
        <v>94</v>
      </c>
      <c r="B57" s="24"/>
      <c r="C57" s="24"/>
      <c r="D57" s="24">
        <f t="shared" si="8"/>
        <v>0</v>
      </c>
      <c r="E57" s="24"/>
      <c r="F57" s="24"/>
      <c r="G57" s="24">
        <f t="shared" si="7"/>
        <v>0</v>
      </c>
    </row>
    <row r="58" spans="1:7" ht="12.75">
      <c r="A58" s="25"/>
      <c r="B58" s="24"/>
      <c r="C58" s="24"/>
      <c r="D58" s="24"/>
      <c r="E58" s="24"/>
      <c r="F58" s="24"/>
      <c r="G58" s="24"/>
    </row>
    <row r="59" spans="1:7" ht="12.75">
      <c r="A59" s="21" t="s">
        <v>95</v>
      </c>
      <c r="B59" s="22">
        <f>SUM(B60:B66)</f>
        <v>0</v>
      </c>
      <c r="C59" s="22">
        <f>SUM(C60:C66)</f>
        <v>0</v>
      </c>
      <c r="D59" s="22">
        <f>SUM(D60:D66)</f>
        <v>0</v>
      </c>
      <c r="E59" s="22">
        <f>SUM(E60:E66)</f>
        <v>0</v>
      </c>
      <c r="F59" s="22">
        <f>SUM(F60:F66)</f>
        <v>0</v>
      </c>
      <c r="G59" s="22">
        <f t="shared" si="7"/>
        <v>0</v>
      </c>
    </row>
    <row r="60" spans="1:7" ht="12.75">
      <c r="A60" s="23" t="s">
        <v>96</v>
      </c>
      <c r="B60" s="24"/>
      <c r="C60" s="24"/>
      <c r="D60" s="24">
        <f>B60+C60</f>
        <v>0</v>
      </c>
      <c r="E60" s="24"/>
      <c r="F60" s="24"/>
      <c r="G60" s="24">
        <f t="shared" si="7"/>
        <v>0</v>
      </c>
    </row>
    <row r="61" spans="1:7" ht="12.75">
      <c r="A61" s="23" t="s">
        <v>97</v>
      </c>
      <c r="B61" s="24"/>
      <c r="C61" s="24"/>
      <c r="D61" s="24">
        <f aca="true" t="shared" si="9" ref="D61:D66">B61+C61</f>
        <v>0</v>
      </c>
      <c r="E61" s="24"/>
      <c r="F61" s="24"/>
      <c r="G61" s="24">
        <f t="shared" si="7"/>
        <v>0</v>
      </c>
    </row>
    <row r="62" spans="1:7" ht="12.75">
      <c r="A62" s="23" t="s">
        <v>98</v>
      </c>
      <c r="B62" s="24"/>
      <c r="C62" s="24"/>
      <c r="D62" s="24">
        <f t="shared" si="9"/>
        <v>0</v>
      </c>
      <c r="E62" s="24"/>
      <c r="F62" s="24"/>
      <c r="G62" s="24">
        <f t="shared" si="7"/>
        <v>0</v>
      </c>
    </row>
    <row r="63" spans="1:7" ht="12.75">
      <c r="A63" s="23" t="s">
        <v>99</v>
      </c>
      <c r="B63" s="24"/>
      <c r="C63" s="24"/>
      <c r="D63" s="24">
        <f t="shared" si="9"/>
        <v>0</v>
      </c>
      <c r="E63" s="24"/>
      <c r="F63" s="24"/>
      <c r="G63" s="24">
        <f t="shared" si="7"/>
        <v>0</v>
      </c>
    </row>
    <row r="64" spans="1:7" ht="12.75">
      <c r="A64" s="23" t="s">
        <v>100</v>
      </c>
      <c r="B64" s="24"/>
      <c r="C64" s="24"/>
      <c r="D64" s="24">
        <f t="shared" si="9"/>
        <v>0</v>
      </c>
      <c r="E64" s="24"/>
      <c r="F64" s="24"/>
      <c r="G64" s="24">
        <f t="shared" si="7"/>
        <v>0</v>
      </c>
    </row>
    <row r="65" spans="1:7" ht="12.75">
      <c r="A65" s="23" t="s">
        <v>101</v>
      </c>
      <c r="B65" s="24"/>
      <c r="C65" s="24"/>
      <c r="D65" s="24">
        <f t="shared" si="9"/>
        <v>0</v>
      </c>
      <c r="E65" s="24"/>
      <c r="F65" s="24"/>
      <c r="G65" s="24">
        <f t="shared" si="7"/>
        <v>0</v>
      </c>
    </row>
    <row r="66" spans="1:7" ht="12.75">
      <c r="A66" s="23" t="s">
        <v>102</v>
      </c>
      <c r="B66" s="24"/>
      <c r="C66" s="24"/>
      <c r="D66" s="24">
        <f t="shared" si="9"/>
        <v>0</v>
      </c>
      <c r="E66" s="24"/>
      <c r="F66" s="24"/>
      <c r="G66" s="24">
        <f t="shared" si="7"/>
        <v>0</v>
      </c>
    </row>
    <row r="67" spans="1:7" ht="12.75">
      <c r="A67" s="25"/>
      <c r="B67" s="24"/>
      <c r="C67" s="24"/>
      <c r="D67" s="24"/>
      <c r="E67" s="24"/>
      <c r="F67" s="24"/>
      <c r="G67" s="24"/>
    </row>
    <row r="68" spans="1:7" ht="12.75">
      <c r="A68" s="21" t="s">
        <v>103</v>
      </c>
      <c r="B68" s="22">
        <f>SUM(B69:B77)</f>
        <v>0</v>
      </c>
      <c r="C68" s="22">
        <f>SUM(C69:C77)</f>
        <v>0</v>
      </c>
      <c r="D68" s="22">
        <f>SUM(D69:D77)</f>
        <v>0</v>
      </c>
      <c r="E68" s="22">
        <f>SUM(E69:E77)</f>
        <v>0</v>
      </c>
      <c r="F68" s="22">
        <f>SUM(F69:F77)</f>
        <v>0</v>
      </c>
      <c r="G68" s="22">
        <f t="shared" si="7"/>
        <v>0</v>
      </c>
    </row>
    <row r="69" spans="1:7" ht="12.75">
      <c r="A69" s="23" t="s">
        <v>104</v>
      </c>
      <c r="B69" s="24"/>
      <c r="C69" s="24"/>
      <c r="D69" s="24">
        <f>B69+C69</f>
        <v>0</v>
      </c>
      <c r="E69" s="24"/>
      <c r="F69" s="24"/>
      <c r="G69" s="24">
        <f t="shared" si="7"/>
        <v>0</v>
      </c>
    </row>
    <row r="70" spans="1:7" ht="12.75">
      <c r="A70" s="23" t="s">
        <v>105</v>
      </c>
      <c r="B70" s="24"/>
      <c r="C70" s="24"/>
      <c r="D70" s="24">
        <f aca="true" t="shared" si="10" ref="D70:D77">B70+C70</f>
        <v>0</v>
      </c>
      <c r="E70" s="24"/>
      <c r="F70" s="24"/>
      <c r="G70" s="24">
        <f t="shared" si="7"/>
        <v>0</v>
      </c>
    </row>
    <row r="71" spans="1:7" ht="12.75">
      <c r="A71" s="23" t="s">
        <v>106</v>
      </c>
      <c r="B71" s="24"/>
      <c r="C71" s="24"/>
      <c r="D71" s="24">
        <f t="shared" si="10"/>
        <v>0</v>
      </c>
      <c r="E71" s="24"/>
      <c r="F71" s="24"/>
      <c r="G71" s="24">
        <f t="shared" si="7"/>
        <v>0</v>
      </c>
    </row>
    <row r="72" spans="1:7" ht="12.75">
      <c r="A72" s="23" t="s">
        <v>107</v>
      </c>
      <c r="B72" s="24"/>
      <c r="C72" s="24"/>
      <c r="D72" s="24">
        <f t="shared" si="10"/>
        <v>0</v>
      </c>
      <c r="E72" s="24"/>
      <c r="F72" s="24"/>
      <c r="G72" s="24">
        <f t="shared" si="7"/>
        <v>0</v>
      </c>
    </row>
    <row r="73" spans="1:7" ht="12.75">
      <c r="A73" s="23" t="s">
        <v>108</v>
      </c>
      <c r="B73" s="24"/>
      <c r="C73" s="24"/>
      <c r="D73" s="24">
        <f t="shared" si="10"/>
        <v>0</v>
      </c>
      <c r="E73" s="24"/>
      <c r="F73" s="24"/>
      <c r="G73" s="24">
        <f t="shared" si="7"/>
        <v>0</v>
      </c>
    </row>
    <row r="74" spans="1:7" ht="12.75">
      <c r="A74" s="23" t="s">
        <v>109</v>
      </c>
      <c r="B74" s="24"/>
      <c r="C74" s="24"/>
      <c r="D74" s="24">
        <f t="shared" si="10"/>
        <v>0</v>
      </c>
      <c r="E74" s="24"/>
      <c r="F74" s="24"/>
      <c r="G74" s="24">
        <f t="shared" si="7"/>
        <v>0</v>
      </c>
    </row>
    <row r="75" spans="1:7" ht="12.75">
      <c r="A75" s="23" t="s">
        <v>110</v>
      </c>
      <c r="B75" s="24"/>
      <c r="C75" s="24"/>
      <c r="D75" s="24">
        <f t="shared" si="10"/>
        <v>0</v>
      </c>
      <c r="E75" s="24"/>
      <c r="F75" s="24"/>
      <c r="G75" s="24">
        <f t="shared" si="7"/>
        <v>0</v>
      </c>
    </row>
    <row r="76" spans="1:7" ht="12.75">
      <c r="A76" s="23" t="s">
        <v>111</v>
      </c>
      <c r="B76" s="24"/>
      <c r="C76" s="24"/>
      <c r="D76" s="24">
        <f t="shared" si="10"/>
        <v>0</v>
      </c>
      <c r="E76" s="24"/>
      <c r="F76" s="24"/>
      <c r="G76" s="24">
        <f t="shared" si="7"/>
        <v>0</v>
      </c>
    </row>
    <row r="77" spans="1:7" ht="12.75">
      <c r="A77" s="27" t="s">
        <v>112</v>
      </c>
      <c r="B77" s="28"/>
      <c r="C77" s="28"/>
      <c r="D77" s="28">
        <f t="shared" si="10"/>
        <v>0</v>
      </c>
      <c r="E77" s="28"/>
      <c r="F77" s="28"/>
      <c r="G77" s="28">
        <f t="shared" si="7"/>
        <v>0</v>
      </c>
    </row>
    <row r="78" spans="1:7" ht="12.75">
      <c r="A78" s="25"/>
      <c r="B78" s="24"/>
      <c r="C78" s="24"/>
      <c r="D78" s="24"/>
      <c r="E78" s="24"/>
      <c r="F78" s="24"/>
      <c r="G78" s="24"/>
    </row>
    <row r="79" spans="1:7" ht="12.75">
      <c r="A79" s="21" t="s">
        <v>113</v>
      </c>
      <c r="B79" s="22">
        <f>SUM(B80:B83)</f>
        <v>0</v>
      </c>
      <c r="C79" s="22">
        <f>SUM(C80:C83)</f>
        <v>0</v>
      </c>
      <c r="D79" s="22">
        <f>SUM(D80:D83)</f>
        <v>0</v>
      </c>
      <c r="E79" s="22">
        <f>SUM(E80:E83)</f>
        <v>0</v>
      </c>
      <c r="F79" s="22">
        <f>SUM(F80:F83)</f>
        <v>0</v>
      </c>
      <c r="G79" s="22">
        <f t="shared" si="7"/>
        <v>0</v>
      </c>
    </row>
    <row r="80" spans="1:7" ht="12.75">
      <c r="A80" s="23" t="s">
        <v>114</v>
      </c>
      <c r="B80" s="24"/>
      <c r="C80" s="24"/>
      <c r="D80" s="24">
        <f>B80+C80</f>
        <v>0</v>
      </c>
      <c r="E80" s="24"/>
      <c r="F80" s="24"/>
      <c r="G80" s="24">
        <f t="shared" si="7"/>
        <v>0</v>
      </c>
    </row>
    <row r="81" spans="1:7" ht="25.5">
      <c r="A81" s="26" t="s">
        <v>115</v>
      </c>
      <c r="B81" s="24"/>
      <c r="C81" s="24"/>
      <c r="D81" s="24">
        <f>B81+C81</f>
        <v>0</v>
      </c>
      <c r="E81" s="24"/>
      <c r="F81" s="24"/>
      <c r="G81" s="24">
        <f t="shared" si="7"/>
        <v>0</v>
      </c>
    </row>
    <row r="82" spans="1:7" ht="12.75">
      <c r="A82" s="23" t="s">
        <v>116</v>
      </c>
      <c r="B82" s="24"/>
      <c r="C82" s="24"/>
      <c r="D82" s="24">
        <f>B82+C82</f>
        <v>0</v>
      </c>
      <c r="E82" s="24"/>
      <c r="F82" s="24"/>
      <c r="G82" s="24">
        <f t="shared" si="7"/>
        <v>0</v>
      </c>
    </row>
    <row r="83" spans="1:7" ht="12.75">
      <c r="A83" s="23" t="s">
        <v>117</v>
      </c>
      <c r="B83" s="24"/>
      <c r="C83" s="24"/>
      <c r="D83" s="24">
        <f>B83+C83</f>
        <v>0</v>
      </c>
      <c r="E83" s="24"/>
      <c r="F83" s="24"/>
      <c r="G83" s="24">
        <f t="shared" si="7"/>
        <v>0</v>
      </c>
    </row>
    <row r="84" spans="1:7" ht="12.75">
      <c r="A84" s="25"/>
      <c r="B84" s="24"/>
      <c r="C84" s="24"/>
      <c r="D84" s="24"/>
      <c r="E84" s="24"/>
      <c r="F84" s="24"/>
      <c r="G84" s="24"/>
    </row>
    <row r="85" spans="1:7" ht="12.75">
      <c r="A85" s="21" t="s">
        <v>73</v>
      </c>
      <c r="B85" s="22">
        <f aca="true" t="shared" si="11" ref="B85:G85">B11+B48</f>
        <v>469299280.25</v>
      </c>
      <c r="C85" s="22">
        <f t="shared" si="11"/>
        <v>92460533.92</v>
      </c>
      <c r="D85" s="22">
        <f t="shared" si="11"/>
        <v>561759814.1700001</v>
      </c>
      <c r="E85" s="22">
        <f t="shared" si="11"/>
        <v>475933094.52</v>
      </c>
      <c r="F85" s="22">
        <f t="shared" si="11"/>
        <v>442015142.66999996</v>
      </c>
      <c r="G85" s="22">
        <f t="shared" si="11"/>
        <v>85826719.65000004</v>
      </c>
    </row>
    <row r="86" spans="1:7" ht="13.5" thickBot="1">
      <c r="A86" s="29"/>
      <c r="B86" s="30"/>
      <c r="C86" s="30"/>
      <c r="D86" s="30"/>
      <c r="E86" s="30"/>
      <c r="F86" s="30"/>
      <c r="G86" s="30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B1">
      <selection activeCell="F38" sqref="F38"/>
    </sheetView>
  </sheetViews>
  <sheetFormatPr defaultColWidth="11.00390625" defaultRowHeight="15"/>
  <cols>
    <col min="1" max="1" width="11.00390625" style="3" hidden="1" customWidth="1"/>
    <col min="2" max="2" width="42.8515625" style="3" customWidth="1"/>
    <col min="3" max="3" width="15.7109375" style="3" customWidth="1"/>
    <col min="4" max="4" width="15.00390625" style="3" customWidth="1"/>
    <col min="5" max="5" width="13.28125" style="3" customWidth="1"/>
    <col min="6" max="6" width="13.7109375" style="3" customWidth="1"/>
    <col min="7" max="7" width="13.28125" style="3" customWidth="1"/>
    <col min="8" max="8" width="14.28125" style="3" customWidth="1"/>
    <col min="9" max="16384" width="11.00390625" style="3" customWidth="1"/>
  </cols>
  <sheetData>
    <row r="1" ht="13.5" thickBot="1"/>
    <row r="2" spans="2:8" ht="12.75">
      <c r="B2" s="41" t="s">
        <v>74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119</v>
      </c>
      <c r="C4" s="45"/>
      <c r="D4" s="45"/>
      <c r="E4" s="45"/>
      <c r="F4" s="45"/>
      <c r="G4" s="45"/>
      <c r="H4" s="46"/>
    </row>
    <row r="5" spans="2:8" ht="12.75">
      <c r="B5" s="44" t="s">
        <v>120</v>
      </c>
      <c r="C5" s="45"/>
      <c r="D5" s="45"/>
      <c r="E5" s="45"/>
      <c r="F5" s="45"/>
      <c r="G5" s="45"/>
      <c r="H5" s="46"/>
    </row>
    <row r="6" spans="2:8" ht="13.5" thickBot="1">
      <c r="B6" s="47" t="s">
        <v>2</v>
      </c>
      <c r="C6" s="48"/>
      <c r="D6" s="48"/>
      <c r="E6" s="48"/>
      <c r="F6" s="48"/>
      <c r="G6" s="48"/>
      <c r="H6" s="49"/>
    </row>
    <row r="7" spans="2:8" ht="13.5" thickBot="1">
      <c r="B7" s="53" t="s">
        <v>3</v>
      </c>
      <c r="C7" s="67" t="s">
        <v>4</v>
      </c>
      <c r="D7" s="68"/>
      <c r="E7" s="68"/>
      <c r="F7" s="68"/>
      <c r="G7" s="69"/>
      <c r="H7" s="65" t="s">
        <v>5</v>
      </c>
    </row>
    <row r="8" spans="2:8" ht="26.25" thickBot="1">
      <c r="B8" s="55"/>
      <c r="C8" s="2" t="s">
        <v>6</v>
      </c>
      <c r="D8" s="2" t="s">
        <v>7</v>
      </c>
      <c r="E8" s="2" t="s">
        <v>8</v>
      </c>
      <c r="F8" s="2" t="s">
        <v>121</v>
      </c>
      <c r="G8" s="2" t="s">
        <v>79</v>
      </c>
      <c r="H8" s="66"/>
    </row>
    <row r="9" spans="2:8" ht="12.75">
      <c r="B9" s="31" t="s">
        <v>122</v>
      </c>
      <c r="C9" s="14">
        <f>C10+C11+C12+C15+C16+C19</f>
        <v>356906558</v>
      </c>
      <c r="D9" s="14">
        <f>D10+D11+D12+D15+D16+D19</f>
        <v>35003878.67</v>
      </c>
      <c r="E9" s="14">
        <f>E10+E11+E12+E15+E16+E19</f>
        <v>391910436.67</v>
      </c>
      <c r="F9" s="14">
        <f>F10+F11+F12+F15+F16+F19</f>
        <v>312421999.73</v>
      </c>
      <c r="G9" s="14">
        <f>G10+G11+G12+G15+G16+G19</f>
        <v>311417964.68</v>
      </c>
      <c r="H9" s="15">
        <f>E9-F9</f>
        <v>79488436.94</v>
      </c>
    </row>
    <row r="10" spans="2:8" ht="12.75">
      <c r="B10" s="6" t="s">
        <v>123</v>
      </c>
      <c r="C10" s="4">
        <v>356906558</v>
      </c>
      <c r="D10" s="4">
        <v>35003878.67</v>
      </c>
      <c r="E10" s="4">
        <v>391910436.67</v>
      </c>
      <c r="F10" s="4">
        <v>312421999.73</v>
      </c>
      <c r="G10" s="4">
        <v>311417964.68</v>
      </c>
      <c r="H10" s="4">
        <v>79488436.94</v>
      </c>
    </row>
    <row r="11" spans="2:8" ht="12.75">
      <c r="B11" s="6" t="s">
        <v>124</v>
      </c>
      <c r="C11" s="14"/>
      <c r="D11" s="15"/>
      <c r="E11" s="11">
        <f>C11+D11</f>
        <v>0</v>
      </c>
      <c r="F11" s="15"/>
      <c r="G11" s="15"/>
      <c r="H11" s="11">
        <f aca="true" t="shared" si="0" ref="H11:H31">E11-F11</f>
        <v>0</v>
      </c>
    </row>
    <row r="12" spans="2:8" ht="12.75">
      <c r="B12" s="6" t="s">
        <v>125</v>
      </c>
      <c r="C12" s="10">
        <f>SUM(C13:C14)</f>
        <v>0</v>
      </c>
      <c r="D12" s="10">
        <f>SUM(D13:D14)</f>
        <v>0</v>
      </c>
      <c r="E12" s="10">
        <f>SUM(E13:E14)</f>
        <v>0</v>
      </c>
      <c r="F12" s="10">
        <f>SUM(F13:F14)</f>
        <v>0</v>
      </c>
      <c r="G12" s="10">
        <f>SUM(G13:G14)</f>
        <v>0</v>
      </c>
      <c r="H12" s="11">
        <f t="shared" si="0"/>
        <v>0</v>
      </c>
    </row>
    <row r="13" spans="2:8" ht="12.75">
      <c r="B13" s="32" t="s">
        <v>126</v>
      </c>
      <c r="C13" s="14"/>
      <c r="D13" s="15"/>
      <c r="E13" s="11">
        <f>C13+D13</f>
        <v>0</v>
      </c>
      <c r="F13" s="15"/>
      <c r="G13" s="15"/>
      <c r="H13" s="11">
        <f t="shared" si="0"/>
        <v>0</v>
      </c>
    </row>
    <row r="14" spans="2:8" ht="12.75">
      <c r="B14" s="32" t="s">
        <v>127</v>
      </c>
      <c r="C14" s="14"/>
      <c r="D14" s="15"/>
      <c r="E14" s="11">
        <f>C14+D14</f>
        <v>0</v>
      </c>
      <c r="F14" s="15"/>
      <c r="G14" s="15"/>
      <c r="H14" s="11">
        <f t="shared" si="0"/>
        <v>0</v>
      </c>
    </row>
    <row r="15" spans="2:8" ht="12.75">
      <c r="B15" s="6" t="s">
        <v>128</v>
      </c>
      <c r="C15" s="14"/>
      <c r="D15" s="15"/>
      <c r="E15" s="11">
        <f>C15+D15</f>
        <v>0</v>
      </c>
      <c r="F15" s="15"/>
      <c r="G15" s="15"/>
      <c r="H15" s="11">
        <f t="shared" si="0"/>
        <v>0</v>
      </c>
    </row>
    <row r="16" spans="2:8" ht="25.5">
      <c r="B16" s="6" t="s">
        <v>129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  <c r="H16" s="11">
        <f t="shared" si="0"/>
        <v>0</v>
      </c>
    </row>
    <row r="17" spans="2:8" ht="12.75">
      <c r="B17" s="32" t="s">
        <v>130</v>
      </c>
      <c r="C17" s="14"/>
      <c r="D17" s="15"/>
      <c r="E17" s="11">
        <f>C17+D17</f>
        <v>0</v>
      </c>
      <c r="F17" s="15"/>
      <c r="G17" s="15"/>
      <c r="H17" s="11">
        <f t="shared" si="0"/>
        <v>0</v>
      </c>
    </row>
    <row r="18" spans="2:8" ht="12.75">
      <c r="B18" s="32" t="s">
        <v>131</v>
      </c>
      <c r="C18" s="14"/>
      <c r="D18" s="15"/>
      <c r="E18" s="11">
        <f>C18+D18</f>
        <v>0</v>
      </c>
      <c r="F18" s="15"/>
      <c r="G18" s="15"/>
      <c r="H18" s="11">
        <f t="shared" si="0"/>
        <v>0</v>
      </c>
    </row>
    <row r="19" spans="2:8" ht="12.75">
      <c r="B19" s="6" t="s">
        <v>132</v>
      </c>
      <c r="C19" s="14"/>
      <c r="D19" s="15"/>
      <c r="E19" s="11">
        <f>C19+D19</f>
        <v>0</v>
      </c>
      <c r="F19" s="15"/>
      <c r="G19" s="15"/>
      <c r="H19" s="11">
        <f t="shared" si="0"/>
        <v>0</v>
      </c>
    </row>
    <row r="20" spans="1:256" ht="12.75">
      <c r="A20" s="33"/>
      <c r="B20" s="34"/>
      <c r="C20" s="35"/>
      <c r="D20" s="36"/>
      <c r="E20" s="36"/>
      <c r="F20" s="36"/>
      <c r="G20" s="36"/>
      <c r="H20" s="3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2:8" ht="12.75">
      <c r="B21" s="31" t="s">
        <v>133</v>
      </c>
      <c r="C21" s="14">
        <f>C22+C23+C24+C27+C28+C31</f>
        <v>0</v>
      </c>
      <c r="D21" s="14">
        <f>D22+D23+D24+D27+D28+D31</f>
        <v>0</v>
      </c>
      <c r="E21" s="14">
        <f>E22+E23+E24+E27+E28+E31</f>
        <v>0</v>
      </c>
      <c r="F21" s="14">
        <f>F22+F23+F24+F27+F28+F31</f>
        <v>0</v>
      </c>
      <c r="G21" s="14">
        <f>G22+G23+G24+G27+G28+G31</f>
        <v>0</v>
      </c>
      <c r="H21" s="15">
        <f t="shared" si="0"/>
        <v>0</v>
      </c>
    </row>
    <row r="22" spans="2:8" ht="12.75">
      <c r="B22" s="6" t="s">
        <v>123</v>
      </c>
      <c r="C22" s="14"/>
      <c r="D22" s="15"/>
      <c r="E22" s="11">
        <f>C22+D22</f>
        <v>0</v>
      </c>
      <c r="F22" s="15"/>
      <c r="G22" s="15"/>
      <c r="H22" s="11">
        <f t="shared" si="0"/>
        <v>0</v>
      </c>
    </row>
    <row r="23" spans="2:8" ht="12.75">
      <c r="B23" s="6" t="s">
        <v>124</v>
      </c>
      <c r="C23" s="14"/>
      <c r="D23" s="15"/>
      <c r="E23" s="11">
        <f>C23+D23</f>
        <v>0</v>
      </c>
      <c r="F23" s="15"/>
      <c r="G23" s="15"/>
      <c r="H23" s="11">
        <f t="shared" si="0"/>
        <v>0</v>
      </c>
    </row>
    <row r="24" spans="2:8" ht="12.75">
      <c r="B24" s="6" t="s">
        <v>125</v>
      </c>
      <c r="C24" s="10">
        <f>SUM(C25:C26)</f>
        <v>0</v>
      </c>
      <c r="D24" s="10">
        <f>SUM(D25:D26)</f>
        <v>0</v>
      </c>
      <c r="E24" s="10">
        <f>SUM(E25:E26)</f>
        <v>0</v>
      </c>
      <c r="F24" s="10">
        <f>SUM(F25:F26)</f>
        <v>0</v>
      </c>
      <c r="G24" s="10">
        <f>SUM(G25:G26)</f>
        <v>0</v>
      </c>
      <c r="H24" s="11">
        <f t="shared" si="0"/>
        <v>0</v>
      </c>
    </row>
    <row r="25" spans="2:8" ht="12.75">
      <c r="B25" s="32" t="s">
        <v>126</v>
      </c>
      <c r="C25" s="14"/>
      <c r="D25" s="15"/>
      <c r="E25" s="11">
        <f>C25+D25</f>
        <v>0</v>
      </c>
      <c r="F25" s="15"/>
      <c r="G25" s="15"/>
      <c r="H25" s="11">
        <f t="shared" si="0"/>
        <v>0</v>
      </c>
    </row>
    <row r="26" spans="2:8" ht="12.75">
      <c r="B26" s="32" t="s">
        <v>127</v>
      </c>
      <c r="C26" s="14"/>
      <c r="D26" s="15"/>
      <c r="E26" s="11">
        <f>C26+D26</f>
        <v>0</v>
      </c>
      <c r="F26" s="15"/>
      <c r="G26" s="15"/>
      <c r="H26" s="11">
        <f t="shared" si="0"/>
        <v>0</v>
      </c>
    </row>
    <row r="27" spans="2:8" ht="12.75">
      <c r="B27" s="6" t="s">
        <v>128</v>
      </c>
      <c r="C27" s="14"/>
      <c r="D27" s="15"/>
      <c r="E27" s="11">
        <f>C27+D27</f>
        <v>0</v>
      </c>
      <c r="F27" s="15"/>
      <c r="G27" s="15"/>
      <c r="H27" s="11">
        <f t="shared" si="0"/>
        <v>0</v>
      </c>
    </row>
    <row r="28" spans="2:8" ht="25.5">
      <c r="B28" s="6" t="s">
        <v>129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  <c r="H28" s="11">
        <f t="shared" si="0"/>
        <v>0</v>
      </c>
    </row>
    <row r="29" spans="2:8" ht="12.75">
      <c r="B29" s="32" t="s">
        <v>130</v>
      </c>
      <c r="C29" s="14"/>
      <c r="D29" s="15"/>
      <c r="E29" s="11">
        <f>C29+D29</f>
        <v>0</v>
      </c>
      <c r="F29" s="15"/>
      <c r="G29" s="15"/>
      <c r="H29" s="11">
        <f t="shared" si="0"/>
        <v>0</v>
      </c>
    </row>
    <row r="30" spans="2:8" ht="12.75">
      <c r="B30" s="32" t="s">
        <v>131</v>
      </c>
      <c r="C30" s="14"/>
      <c r="D30" s="15"/>
      <c r="E30" s="11">
        <f>C30+D30</f>
        <v>0</v>
      </c>
      <c r="F30" s="15"/>
      <c r="G30" s="15"/>
      <c r="H30" s="11">
        <f t="shared" si="0"/>
        <v>0</v>
      </c>
    </row>
    <row r="31" spans="2:8" ht="12.75">
      <c r="B31" s="6" t="s">
        <v>132</v>
      </c>
      <c r="C31" s="14"/>
      <c r="D31" s="15"/>
      <c r="E31" s="11">
        <f>C31+D31</f>
        <v>0</v>
      </c>
      <c r="F31" s="15"/>
      <c r="G31" s="15"/>
      <c r="H31" s="11">
        <f t="shared" si="0"/>
        <v>0</v>
      </c>
    </row>
    <row r="32" spans="2:8" ht="12.75">
      <c r="B32" s="31" t="s">
        <v>134</v>
      </c>
      <c r="C32" s="14">
        <f aca="true" t="shared" si="1" ref="C32:H32">C9+C21</f>
        <v>356906558</v>
      </c>
      <c r="D32" s="14">
        <f t="shared" si="1"/>
        <v>35003878.67</v>
      </c>
      <c r="E32" s="14">
        <f t="shared" si="1"/>
        <v>391910436.67</v>
      </c>
      <c r="F32" s="14">
        <f t="shared" si="1"/>
        <v>312421999.73</v>
      </c>
      <c r="G32" s="14">
        <f t="shared" si="1"/>
        <v>311417964.68</v>
      </c>
      <c r="H32" s="14">
        <f t="shared" si="1"/>
        <v>79488436.94</v>
      </c>
    </row>
    <row r="33" spans="2:8" ht="13.5" thickBot="1">
      <c r="B33" s="38"/>
      <c r="C33" s="39"/>
      <c r="D33" s="40"/>
      <c r="E33" s="40"/>
      <c r="F33" s="40"/>
      <c r="G33" s="40"/>
      <c r="H33" s="4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2019-01-30T18:56:15Z</dcterms:modified>
  <cp:category/>
  <cp:version/>
  <cp:contentType/>
  <cp:contentStatus/>
</cp:coreProperties>
</file>